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s>
  <calcPr calcId="124519"/>
</workbook>
</file>

<file path=xl/calcChain.xml><?xml version="1.0" encoding="utf-8"?>
<calcChain xmlns="http://schemas.openxmlformats.org/spreadsheetml/2006/main">
  <c r="F15" i="20"/>
  <c r="F14"/>
  <c r="F13"/>
  <c r="F12"/>
  <c r="F11"/>
  <c r="F9"/>
  <c r="F8"/>
  <c r="F7"/>
  <c r="F6"/>
  <c r="F5"/>
  <c r="F16" s="1"/>
  <c r="F17" s="1"/>
  <c r="F18" s="1"/>
  <c r="F19" s="1"/>
  <c r="F20" s="1"/>
  <c r="F15" i="19"/>
  <c r="F14"/>
  <c r="F13"/>
  <c r="F12"/>
  <c r="F11"/>
  <c r="F10"/>
  <c r="F9"/>
  <c r="F8"/>
  <c r="F7"/>
  <c r="F6"/>
  <c r="F5"/>
  <c r="F16" s="1"/>
  <c r="F17" s="1"/>
  <c r="F18" s="1"/>
  <c r="F19" s="1"/>
  <c r="F20" s="1"/>
  <c r="F9" i="18"/>
  <c r="F8"/>
  <c r="F7"/>
  <c r="F6"/>
  <c r="F5"/>
  <c r="F10" s="1"/>
  <c r="F11" s="1"/>
  <c r="F12" s="1"/>
  <c r="F13" s="1"/>
  <c r="F14" s="1"/>
  <c r="I9" i="17" l="1"/>
  <c r="I8"/>
  <c r="I6"/>
  <c r="I5"/>
  <c r="I10" s="1"/>
  <c r="I11" s="1"/>
  <c r="I12" s="1"/>
  <c r="I13" s="1"/>
  <c r="I14" s="1"/>
  <c r="F10" i="16" l="1"/>
  <c r="I10" s="1"/>
  <c r="F9"/>
  <c r="I9" s="1"/>
  <c r="F7"/>
  <c r="I7" s="1"/>
  <c r="F6"/>
  <c r="I6" s="1"/>
  <c r="F5"/>
  <c r="I5" s="1"/>
  <c r="I11" s="1"/>
  <c r="I12" s="1"/>
  <c r="I13" s="1"/>
  <c r="I14" s="1"/>
  <c r="I15" s="1"/>
  <c r="F16" i="15"/>
  <c r="F15"/>
  <c r="C14"/>
  <c r="F14" s="1"/>
  <c r="F13"/>
  <c r="C12"/>
  <c r="F12" s="1"/>
  <c r="C10"/>
  <c r="F10" s="1"/>
  <c r="C9"/>
  <c r="F9" s="1"/>
  <c r="F8"/>
  <c r="F7"/>
  <c r="F6"/>
  <c r="C5"/>
  <c r="F5" s="1"/>
  <c r="F17" s="1"/>
  <c r="F18" s="1"/>
  <c r="F19" s="1"/>
  <c r="F20" s="1"/>
  <c r="F21" s="1"/>
  <c r="F16" i="14"/>
  <c r="F15"/>
  <c r="F14"/>
  <c r="F13"/>
  <c r="C13"/>
  <c r="F12"/>
  <c r="C12"/>
  <c r="F10"/>
  <c r="C10"/>
  <c r="F9"/>
  <c r="C9"/>
  <c r="F8"/>
  <c r="F7"/>
  <c r="F6"/>
  <c r="C5"/>
  <c r="F5" s="1"/>
  <c r="F17" s="1"/>
  <c r="F18" s="1"/>
  <c r="F19" s="1"/>
  <c r="F20" s="1"/>
  <c r="F21" s="1"/>
  <c r="F16" i="13" l="1"/>
  <c r="F15"/>
  <c r="F14"/>
  <c r="F13"/>
  <c r="F12"/>
  <c r="F10"/>
  <c r="F9"/>
  <c r="F8"/>
  <c r="F7"/>
  <c r="F6"/>
  <c r="F5"/>
  <c r="F17" s="1"/>
  <c r="F18" s="1"/>
  <c r="F19" s="1"/>
  <c r="F20" s="1"/>
  <c r="F21" s="1"/>
  <c r="F9" i="12"/>
  <c r="F8"/>
  <c r="F6"/>
  <c r="F5"/>
  <c r="F10" s="1"/>
  <c r="F11" s="1"/>
  <c r="F12" s="1"/>
  <c r="F13" s="1"/>
  <c r="F14" s="1"/>
  <c r="F16" i="11"/>
  <c r="F15"/>
  <c r="F14"/>
  <c r="F13"/>
  <c r="F12"/>
  <c r="F10"/>
  <c r="F9"/>
  <c r="F8"/>
  <c r="F7"/>
  <c r="F6"/>
  <c r="F5"/>
  <c r="F17" s="1"/>
  <c r="F18" s="1"/>
  <c r="F19" s="1"/>
  <c r="F20" s="1"/>
  <c r="F21" s="1"/>
  <c r="F16" i="10"/>
  <c r="F15"/>
  <c r="F14"/>
  <c r="F13"/>
  <c r="F12"/>
  <c r="F10"/>
  <c r="F9"/>
  <c r="F8"/>
  <c r="F7"/>
  <c r="F6"/>
  <c r="F5"/>
  <c r="F17" s="1"/>
  <c r="F18" s="1"/>
  <c r="F19" s="1"/>
  <c r="F20" s="1"/>
  <c r="F21" s="1"/>
  <c r="F15" i="9" l="1"/>
  <c r="F14"/>
  <c r="F13"/>
  <c r="F12"/>
  <c r="F11"/>
  <c r="F9"/>
  <c r="F8"/>
  <c r="F7"/>
  <c r="F6"/>
  <c r="F5"/>
  <c r="F16" s="1"/>
  <c r="F17" s="1"/>
  <c r="F18" s="1"/>
  <c r="F19" s="1"/>
  <c r="F20" s="1"/>
  <c r="F15" i="8"/>
  <c r="F14"/>
  <c r="F13"/>
  <c r="F12"/>
  <c r="F11"/>
  <c r="F9"/>
  <c r="F8"/>
  <c r="F7"/>
  <c r="F6"/>
  <c r="F5"/>
  <c r="F16" s="1"/>
  <c r="F17" s="1"/>
  <c r="F18" s="1"/>
  <c r="F19" s="1"/>
  <c r="F20" s="1"/>
  <c r="F15" i="7"/>
  <c r="F14"/>
  <c r="F13"/>
  <c r="F12"/>
  <c r="F11"/>
  <c r="F9"/>
  <c r="F8"/>
  <c r="F7"/>
  <c r="F6"/>
  <c r="F5"/>
  <c r="F16" s="1"/>
  <c r="F17" s="1"/>
  <c r="F18" s="1"/>
  <c r="F19" s="1"/>
  <c r="F20" s="1"/>
  <c r="F15" i="6"/>
  <c r="F14"/>
  <c r="F13"/>
  <c r="F12"/>
  <c r="F11"/>
  <c r="F9"/>
  <c r="F8"/>
  <c r="F7"/>
  <c r="F6"/>
  <c r="F5"/>
  <c r="F16" s="1"/>
  <c r="F17" s="1"/>
  <c r="F18" s="1"/>
  <c r="F19" s="1"/>
  <c r="F20" s="1"/>
  <c r="F15" i="5" l="1"/>
  <c r="F14"/>
  <c r="F13"/>
  <c r="F12"/>
  <c r="F11"/>
  <c r="F9"/>
  <c r="F8"/>
  <c r="F7"/>
  <c r="F6"/>
  <c r="F5"/>
  <c r="F16" s="1"/>
  <c r="F17" s="1"/>
  <c r="F18" s="1"/>
  <c r="F19" s="1"/>
  <c r="F20" s="1"/>
  <c r="F15" i="4"/>
  <c r="F14"/>
  <c r="F13"/>
  <c r="F12"/>
  <c r="F11"/>
  <c r="F9"/>
  <c r="F8"/>
  <c r="F7"/>
  <c r="F6"/>
  <c r="F5"/>
  <c r="F16" s="1"/>
  <c r="F17" s="1"/>
  <c r="F18" s="1"/>
  <c r="F19" s="1"/>
  <c r="F20" s="1"/>
  <c r="F15" i="3"/>
  <c r="F14"/>
  <c r="F13"/>
  <c r="F12"/>
  <c r="F11"/>
  <c r="F9"/>
  <c r="F8"/>
  <c r="F7"/>
  <c r="F6"/>
  <c r="F5"/>
  <c r="F16" s="1"/>
  <c r="F17" s="1"/>
  <c r="F18" s="1"/>
  <c r="F19" s="1"/>
  <c r="F20" s="1"/>
  <c r="F15" i="2"/>
  <c r="F14"/>
  <c r="F13"/>
  <c r="F12"/>
  <c r="F11"/>
  <c r="F9"/>
  <c r="F8"/>
  <c r="F7"/>
  <c r="F6"/>
  <c r="F5"/>
  <c r="F16" s="1"/>
  <c r="F17" s="1"/>
  <c r="F18" s="1"/>
  <c r="F19" s="1"/>
  <c r="F20" s="1"/>
  <c r="F15" i="1" l="1"/>
  <c r="F14"/>
  <c r="F13"/>
  <c r="F12"/>
  <c r="F11"/>
  <c r="F9"/>
  <c r="F8"/>
  <c r="F7"/>
  <c r="F6"/>
  <c r="F5"/>
  <c r="F16" s="1"/>
  <c r="F17" s="1"/>
  <c r="F18" s="1"/>
  <c r="F19" s="1"/>
  <c r="F20" s="1"/>
</calcChain>
</file>

<file path=xl/sharedStrings.xml><?xml version="1.0" encoding="utf-8"?>
<sst xmlns="http://schemas.openxmlformats.org/spreadsheetml/2006/main" count="813" uniqueCount="93">
  <si>
    <t>RANCHI MUNICIPAL CORPORATION, RANCHI</t>
  </si>
  <si>
    <t xml:space="preserve">BILL OF QUANTITY </t>
  </si>
  <si>
    <t>Name of Work :- Construction of PCC Road at kanke road opp. Of CMPDI gate advocate anil singh under ward no 01.</t>
  </si>
  <si>
    <t>Sl. No.</t>
  </si>
  <si>
    <t>Items of work</t>
  </si>
  <si>
    <t>Qnty.</t>
  </si>
  <si>
    <t>Unit</t>
  </si>
  <si>
    <t>Rate</t>
  </si>
  <si>
    <t>Amount</t>
  </si>
  <si>
    <t>1
5.1.1 J.B.C.D</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</si>
  <si>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</si>
  <si>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m3</t>
  </si>
  <si>
    <t>2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</si>
  <si>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</si>
  <si>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M3</t>
  </si>
  <si>
    <t>3
5.6.8 J.B.C.D</t>
  </si>
  <si>
    <t>Supplying and laying (properly as per design and drawing) rip-rap with good  quality of boulders duly packed including the cost of materials, royalty all taxes etc. but excluding the cost of carriage all complete as per specification and direction of E/I.</t>
  </si>
  <si>
    <t>4
J.B.C.D 5.3.1.1</t>
  </si>
  <si>
    <t>Providing and laying in position cement concrete of specified grade excluding the cost of centering and shutering  All work upto pilith level.1:1.5.3(1 Cement:1.5 coarse sand(zone iii):3graded stone Aggregate 20mm nomial size.</t>
  </si>
  <si>
    <t>5
   J.B.C.D 5.3.17.1</t>
  </si>
  <si>
    <t xml:space="preserve">Centering and shuttering including strutting , etc and removel of form for  foundation, footings bases of column etc for mass concrete.             </t>
  </si>
  <si>
    <t>m2</t>
  </si>
  <si>
    <t>Carriage of Materials</t>
  </si>
  <si>
    <t>i</t>
  </si>
  <si>
    <t>Sand (Lead 49 KM)</t>
  </si>
  <si>
    <t>ii</t>
  </si>
  <si>
    <t>Sand Local / Dust(Lead 13  KM)</t>
  </si>
  <si>
    <t>iii</t>
  </si>
  <si>
    <t>Stone Chips  (Lead 22 KM)</t>
  </si>
  <si>
    <t>iv</t>
  </si>
  <si>
    <t>BOULDER-LEAD-( 36 KM )</t>
  </si>
  <si>
    <t>v</t>
  </si>
  <si>
    <t>Earth (Lead 01 KM)</t>
  </si>
  <si>
    <t>TOTAL</t>
  </si>
  <si>
    <t>GST (18%)</t>
  </si>
  <si>
    <t>L. CESS (1%)</t>
  </si>
  <si>
    <t>Name of Work :- Construction of PCC Road at sindwar toli pcc road to back side of mantu kachhap house under ward no 03.</t>
  </si>
  <si>
    <t>Name of Work :- Construction of PCC Road at sindwar toli house of karambir minj to house of Samray kacchap colony under ward no 03.</t>
  </si>
  <si>
    <t>Name of Work :- Construction of PCC Road at adalhatu krishna nagar house of lalan dubey to house of mithlesh pandey under ward no 03.</t>
  </si>
  <si>
    <t>Name of Work :- Construction of PCC Road at adalhatu puchka muhalla house of murari prasad to house of ram naresh singh under ward no 03.</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</si>
  <si>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t>
  </si>
  <si>
    <t>Name of Work :- Construction of PCC Road at krishna puri house of vijay kumar to house of jitendra jiunder ward no 04.</t>
  </si>
  <si>
    <t>Name of Work :- Construction of PCC Road at desawali toli bariatu from house of shanti lakra to pcc road under ward no 04.</t>
  </si>
  <si>
    <t>Name of Work :- Construction of PCC Road at bharam toli house sudhir under ward no 04.</t>
  </si>
  <si>
    <t>Name of Work :- Construction of PCC Road at kusum vihar road no-04 house of ajay kumar to house of mithlesh kumar under ward no 04.</t>
  </si>
  <si>
    <t>Name of Work :- Construction of PCC Road from house of md. Raza to md. Tanvir at elahi bashk colony under ward no 12.</t>
  </si>
  <si>
    <t>Labour for cleaning the work site before and after work etc.</t>
  </si>
  <si>
    <t>Each</t>
  </si>
  <si>
    <t>2
5.1.1 J.B.C.D</t>
  </si>
  <si>
    <t xml:space="preserve">3
4/M004 </t>
  </si>
  <si>
    <t>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t>
  </si>
  <si>
    <t>4
5.6.8 J.B.C.D</t>
  </si>
  <si>
    <t>5
J.B.C.D 5.3.1.1</t>
  </si>
  <si>
    <t>6
   J.B.C.D 5.3.17.1</t>
  </si>
  <si>
    <t>Sand (Lead 42 KM)</t>
  </si>
  <si>
    <t>Sand Local / Dust(Lead 25 KM)</t>
  </si>
  <si>
    <t>Stone Chips  (Lead 25 KM)</t>
  </si>
  <si>
    <t>BOULDER-LEAD-( 29 KM )</t>
  </si>
  <si>
    <t>Name of Work :- Construction of PCC Road from bride no.-13 to house of md. Habib and near house of md. Mozivul rahman at elahi bashk colony under ward no 12.</t>
  </si>
  <si>
    <t>Name of Work :- Construction of PCC Road from chidhiya gali to taiyab masjid at elahi bashk colony under ward no 12.</t>
  </si>
  <si>
    <t>2
J.B.C.D 5.3.1.1</t>
  </si>
  <si>
    <t>Name of Work :- Construction of PCC Road in Lower Karamtoli and Vardaman Compound   under ward no 19</t>
  </si>
  <si>
    <t>Sand Local / Dust(Lead 22 KM)</t>
  </si>
  <si>
    <t>Name of Work :- Construction of PCC Road in Rameswaram and Birga Colony Karamtoli  under ward no 19</t>
  </si>
  <si>
    <t>Name of Work :- Construction and Improvement of PCC Road in new karam toli, Dharamveer Club and Pokarkoch karamtoli under ward no 19</t>
  </si>
  <si>
    <t>3
   J.B.C.D 5.3.17.1</t>
  </si>
  <si>
    <t>Name of Work :- Construction PCC road at paras toli near sarkari school to paras toli masjid and from house of hamid to appatment of imtiyaz and house of miraj to house of riyaz under ward no-44.</t>
  </si>
  <si>
    <t>Stone Chips  (Lead 15 KM)</t>
  </si>
  <si>
    <t>Name of Work :- Construction of  PCC Road at Jama Masjid doranda under ward no.- 45 of R.M.C, Ranchi.</t>
  </si>
  <si>
    <t>1   5.3.17.1</t>
  </si>
  <si>
    <t>Centering and shuttering including strutting, propping etc. and removal of form for Foundation, footing, bases of columns, etc for mass concrete</t>
  </si>
  <si>
    <t>2   JSR
5.3.1</t>
  </si>
  <si>
    <t>Providing and laying in position cement concrete of specfied grade excluding the cost of centering and shuttering-All work up to plinth level. 1:1.5:3(1Cement:1.5coarse sand(Zone-III): 3 graded stone aggregate 20mm nominal size)</t>
  </si>
  <si>
    <t>CARRIAGE OF MATERIALS</t>
  </si>
  <si>
    <t>SAND-LEAD-42KM</t>
  </si>
  <si>
    <t>M³</t>
  </si>
  <si>
    <t>CHIPS-LEAD-15KM</t>
  </si>
  <si>
    <t xml:space="preserve">SAY RS. </t>
  </si>
  <si>
    <t>Name of Work :- Construction of  PCC Road at Resaldar nagar under ward no.- 45 of R.M.C, Ranchi.</t>
  </si>
  <si>
    <t>1 .(.J.B.C.D.5.1.1.+5.1.2.)</t>
  </si>
  <si>
    <t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</si>
  <si>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2.        (J.B.C.D.-5.1.10)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</si>
  <si>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t>
  </si>
  <si>
    <t>3.        (J.B.C.D.-8.6.8)</t>
  </si>
  <si>
    <t xml:space="preserve"> Supplying and laying (properly as per design and drawing )rip-rap with good quality of boulders duly packed including the cost of materials,royalty all taxes etc.but excluding the cost of carriage, all complete as per specification and direction of E/I.</t>
  </si>
  <si>
    <t>4   5.3.17.1</t>
  </si>
  <si>
    <t>5   JSR
5.3.1.2</t>
  </si>
  <si>
    <t>Providing and laying in position cement concrete of specfied grade excluding the cost of centering and shuttering-All work up to plinth level.1:1.5:3(1Cement:1.5coarse sand(Zone-III): 3 graded stone aggregate 20mm nominal size)</t>
  </si>
  <si>
    <t>SAND LOCAL-LEAD-18KM</t>
  </si>
  <si>
    <t>BOULDER-LEAD-29KM</t>
  </si>
  <si>
    <t>EARTH-LEAD-1km</t>
  </si>
  <si>
    <t>Name of Work :- Construction of  PCC Road at Gawala toli from baba furniture to Gaddi Boys club and opp. Of irdagah at resaldar nagar under ward no.- 45 of R.M.C, Ranchi.</t>
  </si>
  <si>
    <t>Centering and shuttering including strutting, propping etc. and removal of form for Foundation, footing, bases of columns, etc for mass concrete road</t>
  </si>
</sst>
</file>

<file path=xl/styles.xml><?xml version="1.0" encoding="utf-8"?>
<styleSheet xmlns="http://schemas.openxmlformats.org/spreadsheetml/2006/main">
  <fonts count="7">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sz val="10"/>
      <name val="Arial"/>
    </font>
    <font>
      <sz val="1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5" fillId="0" borderId="0"/>
    <xf numFmtId="0" fontId="6" fillId="0" borderId="0"/>
  </cellStyleXfs>
  <cellXfs count="15">
    <xf numFmtId="0" fontId="0" fillId="0" borderId="0" xfId="0"/>
    <xf numFmtId="0" fontId="2" fillId="0" borderId="0" xfId="0" applyFont="1" applyAlignment="1">
      <alignment horizontal="center" vertical="center"/>
    </xf>
    <xf numFmtId="0" fontId="4"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horizontal="center" vertical="center" wrapText="1"/>
    </xf>
    <xf numFmtId="1" fontId="2" fillId="0" borderId="0" xfId="0" applyNumberFormat="1" applyFont="1" applyAlignment="1">
      <alignment horizontal="center" vertical="center" wrapText="1"/>
    </xf>
    <xf numFmtId="2" fontId="2" fillId="0" borderId="0" xfId="0" applyNumberFormat="1" applyFont="1" applyAlignment="1">
      <alignment horizontal="center" vertical="center"/>
    </xf>
    <xf numFmtId="2" fontId="2"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cellXfs>
  <cellStyles count="5">
    <cellStyle name="Normal" xfId="0" builtinId="0"/>
    <cellStyle name="Normal 16" xfId="1"/>
    <cellStyle name="Normal 2 4" xfId="2"/>
    <cellStyle name="Normal 21" xfId="3"/>
    <cellStyle name="Normal 5 2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20"/>
  <sheetViews>
    <sheetView tabSelected="1" workbookViewId="0">
      <selection activeCell="A3" sqref="A3:F3"/>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13" t="s">
        <v>0</v>
      </c>
      <c r="B1" s="13"/>
      <c r="C1" s="13"/>
      <c r="D1" s="13"/>
      <c r="E1" s="13"/>
      <c r="F1" s="13"/>
    </row>
    <row r="2" spans="1:6" ht="18.75">
      <c r="A2" s="13" t="s">
        <v>1</v>
      </c>
      <c r="B2" s="13"/>
      <c r="C2" s="13"/>
      <c r="D2" s="13"/>
      <c r="E2" s="13"/>
      <c r="F2" s="13"/>
    </row>
    <row r="3" spans="1:6" ht="59.25" customHeight="1">
      <c r="A3" s="14" t="s">
        <v>2</v>
      </c>
      <c r="B3" s="14"/>
      <c r="C3" s="14"/>
      <c r="D3" s="14"/>
      <c r="E3" s="14"/>
      <c r="F3" s="14"/>
    </row>
    <row r="4" spans="1:6">
      <c r="A4" s="2" t="s">
        <v>3</v>
      </c>
      <c r="B4" s="2" t="s">
        <v>4</v>
      </c>
      <c r="C4" s="2" t="s">
        <v>5</v>
      </c>
      <c r="D4" s="2" t="s">
        <v>6</v>
      </c>
      <c r="E4" s="2" t="s">
        <v>7</v>
      </c>
      <c r="F4" s="2" t="s">
        <v>8</v>
      </c>
    </row>
    <row r="5" spans="1:6" ht="165">
      <c r="A5" s="3" t="s">
        <v>9</v>
      </c>
      <c r="B5" s="3" t="s">
        <v>10</v>
      </c>
      <c r="C5" s="3">
        <v>84.11</v>
      </c>
      <c r="D5" s="3" t="s">
        <v>11</v>
      </c>
      <c r="E5" s="3">
        <v>151.82</v>
      </c>
      <c r="F5" s="3">
        <f t="shared" ref="F5:F15" si="0">C5*E5</f>
        <v>12769.580199999999</v>
      </c>
    </row>
    <row r="6" spans="1:6" ht="105">
      <c r="A6" s="3" t="s">
        <v>12</v>
      </c>
      <c r="B6" s="3" t="s">
        <v>13</v>
      </c>
      <c r="C6" s="3">
        <v>28.04</v>
      </c>
      <c r="D6" s="3" t="s">
        <v>14</v>
      </c>
      <c r="E6" s="3">
        <v>589.51</v>
      </c>
      <c r="F6" s="3">
        <f t="shared" si="0"/>
        <v>16529.860399999998</v>
      </c>
    </row>
    <row r="7" spans="1:6" ht="90">
      <c r="A7" s="3" t="s">
        <v>15</v>
      </c>
      <c r="B7" s="3" t="s">
        <v>16</v>
      </c>
      <c r="C7" s="3">
        <v>45.98</v>
      </c>
      <c r="D7" s="3" t="s">
        <v>11</v>
      </c>
      <c r="E7" s="3">
        <v>1756.4</v>
      </c>
      <c r="F7" s="3">
        <f t="shared" si="0"/>
        <v>80759.271999999997</v>
      </c>
    </row>
    <row r="8" spans="1:6" ht="90">
      <c r="A8" s="3" t="s">
        <v>17</v>
      </c>
      <c r="B8" s="3" t="s">
        <v>18</v>
      </c>
      <c r="C8" s="3">
        <v>56.07</v>
      </c>
      <c r="D8" s="3" t="s">
        <v>11</v>
      </c>
      <c r="E8" s="3">
        <v>4961.7299999999996</v>
      </c>
      <c r="F8" s="3">
        <f t="shared" si="0"/>
        <v>278204.20110000001</v>
      </c>
    </row>
    <row r="9" spans="1:6" ht="60">
      <c r="A9" s="3" t="s">
        <v>19</v>
      </c>
      <c r="B9" s="3" t="s">
        <v>20</v>
      </c>
      <c r="C9" s="3">
        <v>30.67</v>
      </c>
      <c r="D9" s="3" t="s">
        <v>21</v>
      </c>
      <c r="E9" s="3">
        <v>194.5</v>
      </c>
      <c r="F9" s="3">
        <f t="shared" si="0"/>
        <v>5965.3150000000005</v>
      </c>
    </row>
    <row r="10" spans="1:6">
      <c r="A10" s="4">
        <v>6</v>
      </c>
      <c r="B10" s="3" t="s">
        <v>22</v>
      </c>
      <c r="C10" s="3"/>
      <c r="D10" s="3"/>
      <c r="E10" s="3"/>
      <c r="F10" s="3"/>
    </row>
    <row r="11" spans="1:6">
      <c r="A11" s="3" t="s">
        <v>23</v>
      </c>
      <c r="B11" s="3" t="s">
        <v>24</v>
      </c>
      <c r="C11" s="3">
        <v>24.11</v>
      </c>
      <c r="D11" s="3" t="s">
        <v>11</v>
      </c>
      <c r="E11" s="3">
        <v>848.82</v>
      </c>
      <c r="F11" s="3">
        <f t="shared" si="0"/>
        <v>20465.050200000001</v>
      </c>
    </row>
    <row r="12" spans="1:6">
      <c r="A12" s="3" t="s">
        <v>25</v>
      </c>
      <c r="B12" s="3" t="s">
        <v>26</v>
      </c>
      <c r="C12" s="3">
        <v>28.04</v>
      </c>
      <c r="D12" s="3" t="s">
        <v>11</v>
      </c>
      <c r="E12" s="3">
        <v>328.02</v>
      </c>
      <c r="F12" s="3">
        <f t="shared" si="0"/>
        <v>9197.6808000000001</v>
      </c>
    </row>
    <row r="13" spans="1:6">
      <c r="A13" s="3" t="s">
        <v>27</v>
      </c>
      <c r="B13" s="3" t="s">
        <v>28</v>
      </c>
      <c r="C13" s="3">
        <v>48.22</v>
      </c>
      <c r="D13" s="3" t="s">
        <v>11</v>
      </c>
      <c r="E13" s="3">
        <v>447.06</v>
      </c>
      <c r="F13" s="3">
        <f t="shared" si="0"/>
        <v>21557.233199999999</v>
      </c>
    </row>
    <row r="14" spans="1:6">
      <c r="A14" s="3" t="s">
        <v>29</v>
      </c>
      <c r="B14" s="3" t="s">
        <v>30</v>
      </c>
      <c r="C14" s="3">
        <v>45.98</v>
      </c>
      <c r="D14" s="3" t="s">
        <v>11</v>
      </c>
      <c r="E14" s="3">
        <v>679.66</v>
      </c>
      <c r="F14" s="3">
        <f t="shared" si="0"/>
        <v>31250.766799999998</v>
      </c>
    </row>
    <row r="15" spans="1:6">
      <c r="A15" s="3" t="s">
        <v>31</v>
      </c>
      <c r="B15" s="3" t="s">
        <v>32</v>
      </c>
      <c r="C15" s="3">
        <v>84.11</v>
      </c>
      <c r="D15" s="3" t="s">
        <v>11</v>
      </c>
      <c r="E15" s="3">
        <v>117.54</v>
      </c>
      <c r="F15" s="3">
        <f t="shared" si="0"/>
        <v>9886.2893999999997</v>
      </c>
    </row>
    <row r="16" spans="1:6">
      <c r="A16" s="3"/>
      <c r="B16" s="3"/>
      <c r="C16" s="3"/>
      <c r="D16" s="3"/>
      <c r="E16" s="3" t="s">
        <v>33</v>
      </c>
      <c r="F16" s="3">
        <f>SUM(F5:F15)</f>
        <v>486585.24910000002</v>
      </c>
    </row>
    <row r="17" spans="1:6">
      <c r="A17" s="5"/>
      <c r="B17" s="6"/>
      <c r="C17" s="7"/>
      <c r="D17" s="4"/>
      <c r="E17" s="3" t="s">
        <v>34</v>
      </c>
      <c r="F17" s="3">
        <f>F16*18/100</f>
        <v>87585.34483799999</v>
      </c>
    </row>
    <row r="18" spans="1:6">
      <c r="A18" s="5"/>
      <c r="B18" s="6"/>
      <c r="C18" s="7"/>
      <c r="D18" s="4"/>
      <c r="E18" s="3"/>
      <c r="F18" s="3">
        <f>F17+F16</f>
        <v>574170.59393800003</v>
      </c>
    </row>
    <row r="19" spans="1:6">
      <c r="A19" s="5"/>
      <c r="B19" s="6"/>
      <c r="C19" s="7"/>
      <c r="D19" s="4"/>
      <c r="E19" s="3" t="s">
        <v>35</v>
      </c>
      <c r="F19" s="3">
        <f>F18*1/100</f>
        <v>5741.70593938</v>
      </c>
    </row>
    <row r="20" spans="1:6">
      <c r="A20" s="5"/>
      <c r="B20" s="6"/>
      <c r="C20" s="7"/>
      <c r="D20" s="4"/>
      <c r="E20" s="3" t="s">
        <v>33</v>
      </c>
      <c r="F20" s="3">
        <f>F19+F18</f>
        <v>579912.29987738002</v>
      </c>
    </row>
  </sheetData>
  <mergeCells count="3">
    <mergeCell ref="A1:F1"/>
    <mergeCell ref="A2:F2"/>
    <mergeCell ref="A3:F3"/>
  </mergeCells>
  <pageMargins left="0.70866141732283472" right="0.70866141732283472" top="0.74803149606299213" bottom="0.74803149606299213" header="0.31496062992125984" footer="0.31496062992125984"/>
  <pageSetup paperSize="9" scale="84" orientation="portrait" r:id="rId1"/>
</worksheet>
</file>

<file path=xl/worksheets/sheet10.xml><?xml version="1.0" encoding="utf-8"?>
<worksheet xmlns="http://schemas.openxmlformats.org/spreadsheetml/2006/main" xmlns:r="http://schemas.openxmlformats.org/officeDocument/2006/relationships">
  <dimension ref="A1:G21"/>
  <sheetViews>
    <sheetView topLeftCell="A13" workbookViewId="0">
      <selection activeCell="E6" sqref="E6"/>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13" t="s">
        <v>0</v>
      </c>
      <c r="B1" s="13"/>
      <c r="C1" s="13"/>
      <c r="D1" s="13"/>
      <c r="E1" s="13"/>
      <c r="F1" s="13"/>
    </row>
    <row r="2" spans="1:6" ht="18.75">
      <c r="A2" s="13" t="s">
        <v>1</v>
      </c>
      <c r="B2" s="13"/>
      <c r="C2" s="13"/>
      <c r="D2" s="13"/>
      <c r="E2" s="13"/>
      <c r="F2" s="13"/>
    </row>
    <row r="3" spans="1:6" ht="51.75" customHeight="1">
      <c r="A3" s="14" t="s">
        <v>45</v>
      </c>
      <c r="B3" s="14"/>
      <c r="C3" s="14"/>
      <c r="D3" s="14"/>
      <c r="E3" s="14"/>
      <c r="F3" s="14"/>
    </row>
    <row r="4" spans="1:6">
      <c r="A4" s="2" t="s">
        <v>3</v>
      </c>
      <c r="B4" s="2" t="s">
        <v>4</v>
      </c>
      <c r="C4" s="2" t="s">
        <v>5</v>
      </c>
      <c r="D4" s="2" t="s">
        <v>6</v>
      </c>
      <c r="E4" s="2" t="s">
        <v>7</v>
      </c>
      <c r="F4" s="2" t="s">
        <v>8</v>
      </c>
    </row>
    <row r="5" spans="1:6" ht="30">
      <c r="A5" s="4">
        <v>1</v>
      </c>
      <c r="B5" s="3" t="s">
        <v>46</v>
      </c>
      <c r="C5" s="3">
        <v>5</v>
      </c>
      <c r="D5" s="3" t="s">
        <v>47</v>
      </c>
      <c r="E5" s="3">
        <v>326.85000000000002</v>
      </c>
      <c r="F5" s="3">
        <f>C5*E5</f>
        <v>1634.25</v>
      </c>
    </row>
    <row r="6" spans="1:6" ht="165">
      <c r="A6" s="3" t="s">
        <v>48</v>
      </c>
      <c r="B6" s="3" t="s">
        <v>10</v>
      </c>
      <c r="C6" s="3">
        <v>47.44</v>
      </c>
      <c r="D6" s="3" t="s">
        <v>11</v>
      </c>
      <c r="E6" s="3">
        <v>151.82</v>
      </c>
      <c r="F6" s="3">
        <f t="shared" ref="F6:F16" si="0">C6*E6</f>
        <v>7202.340799999999</v>
      </c>
    </row>
    <row r="7" spans="1:6" ht="120">
      <c r="A7" s="3" t="s">
        <v>49</v>
      </c>
      <c r="B7" s="3" t="s">
        <v>50</v>
      </c>
      <c r="C7" s="3">
        <v>12.04</v>
      </c>
      <c r="D7" s="3" t="s">
        <v>11</v>
      </c>
      <c r="E7" s="3">
        <v>347.85</v>
      </c>
      <c r="F7" s="3">
        <f t="shared" si="0"/>
        <v>4188.1139999999996</v>
      </c>
    </row>
    <row r="8" spans="1:6" ht="90">
      <c r="A8" s="3" t="s">
        <v>51</v>
      </c>
      <c r="B8" s="3" t="s">
        <v>16</v>
      </c>
      <c r="C8" s="3">
        <v>29.74</v>
      </c>
      <c r="D8" s="3" t="s">
        <v>11</v>
      </c>
      <c r="E8" s="3">
        <v>1756.4</v>
      </c>
      <c r="F8" s="3">
        <f t="shared" si="0"/>
        <v>52235.336000000003</v>
      </c>
    </row>
    <row r="9" spans="1:6" ht="90">
      <c r="A9" s="3" t="s">
        <v>52</v>
      </c>
      <c r="B9" s="3" t="s">
        <v>18</v>
      </c>
      <c r="C9" s="3">
        <v>35.4</v>
      </c>
      <c r="D9" s="3" t="s">
        <v>11</v>
      </c>
      <c r="E9" s="3">
        <v>4961.7299999999996</v>
      </c>
      <c r="F9" s="3">
        <f t="shared" si="0"/>
        <v>175645.24199999997</v>
      </c>
    </row>
    <row r="10" spans="1:6" ht="60">
      <c r="A10" s="3" t="s">
        <v>53</v>
      </c>
      <c r="B10" s="3" t="s">
        <v>20</v>
      </c>
      <c r="C10" s="3">
        <v>11.62</v>
      </c>
      <c r="D10" s="3" t="s">
        <v>21</v>
      </c>
      <c r="E10" s="3">
        <v>194.5</v>
      </c>
      <c r="F10" s="3">
        <f t="shared" si="0"/>
        <v>2260.0899999999997</v>
      </c>
    </row>
    <row r="11" spans="1:6">
      <c r="A11" s="3">
        <v>7</v>
      </c>
      <c r="B11" s="3" t="s">
        <v>22</v>
      </c>
      <c r="C11" s="3"/>
      <c r="D11" s="3"/>
      <c r="E11" s="3"/>
      <c r="F11" s="3"/>
    </row>
    <row r="12" spans="1:6">
      <c r="A12" s="3" t="s">
        <v>23</v>
      </c>
      <c r="B12" s="3" t="s">
        <v>54</v>
      </c>
      <c r="C12" s="3">
        <v>15.22</v>
      </c>
      <c r="D12" s="3" t="s">
        <v>11</v>
      </c>
      <c r="E12" s="3">
        <v>744.66</v>
      </c>
      <c r="F12" s="3">
        <f t="shared" si="0"/>
        <v>11333.725200000001</v>
      </c>
    </row>
    <row r="13" spans="1:6">
      <c r="A13" s="3" t="s">
        <v>25</v>
      </c>
      <c r="B13" s="3" t="s">
        <v>55</v>
      </c>
      <c r="C13" s="3">
        <v>12.04</v>
      </c>
      <c r="D13" s="3" t="s">
        <v>11</v>
      </c>
      <c r="E13" s="3">
        <v>342.9</v>
      </c>
      <c r="F13" s="3">
        <f t="shared" si="0"/>
        <v>4128.5159999999996</v>
      </c>
    </row>
    <row r="14" spans="1:6">
      <c r="A14" s="3" t="s">
        <v>27</v>
      </c>
      <c r="B14" s="3" t="s">
        <v>56</v>
      </c>
      <c r="C14" s="3">
        <v>30.44</v>
      </c>
      <c r="D14" s="3" t="s">
        <v>11</v>
      </c>
      <c r="E14" s="3">
        <v>342.9</v>
      </c>
      <c r="F14" s="3">
        <f t="shared" si="0"/>
        <v>10437.876</v>
      </c>
    </row>
    <row r="15" spans="1:6">
      <c r="A15" s="3" t="s">
        <v>29</v>
      </c>
      <c r="B15" s="3" t="s">
        <v>57</v>
      </c>
      <c r="C15" s="3">
        <v>29.74</v>
      </c>
      <c r="D15" s="3" t="s">
        <v>11</v>
      </c>
      <c r="E15" s="3">
        <v>570.94000000000005</v>
      </c>
      <c r="F15" s="3">
        <f t="shared" si="0"/>
        <v>16979.7556</v>
      </c>
    </row>
    <row r="16" spans="1:6">
      <c r="A16" s="3" t="s">
        <v>31</v>
      </c>
      <c r="B16" s="3" t="s">
        <v>32</v>
      </c>
      <c r="C16" s="3">
        <v>47.44</v>
      </c>
      <c r="D16" s="3" t="s">
        <v>11</v>
      </c>
      <c r="E16" s="3">
        <v>117.54</v>
      </c>
      <c r="F16" s="3">
        <f t="shared" si="0"/>
        <v>5576.0976000000001</v>
      </c>
    </row>
    <row r="17" spans="1:6">
      <c r="A17" s="3"/>
      <c r="B17" s="3"/>
      <c r="C17" s="3"/>
      <c r="D17" s="3"/>
      <c r="E17" s="3" t="s">
        <v>33</v>
      </c>
      <c r="F17" s="3">
        <f>SUM(F5:F16)</f>
        <v>291621.34319999994</v>
      </c>
    </row>
    <row r="18" spans="1:6">
      <c r="A18" s="5"/>
      <c r="B18" s="6"/>
      <c r="C18" s="7"/>
      <c r="D18" s="4"/>
      <c r="E18" s="3" t="s">
        <v>34</v>
      </c>
      <c r="F18" s="3">
        <f>F17*18/100</f>
        <v>52491.841775999994</v>
      </c>
    </row>
    <row r="19" spans="1:6">
      <c r="A19" s="5"/>
      <c r="B19" s="6"/>
      <c r="C19" s="7"/>
      <c r="D19" s="4"/>
      <c r="E19" s="3"/>
      <c r="F19" s="3">
        <f>F18+F17</f>
        <v>344113.18497599993</v>
      </c>
    </row>
    <row r="20" spans="1:6">
      <c r="A20" s="5"/>
      <c r="B20" s="6"/>
      <c r="C20" s="7"/>
      <c r="D20" s="4"/>
      <c r="E20" s="3" t="s">
        <v>35</v>
      </c>
      <c r="F20" s="3">
        <f>F19*1/100</f>
        <v>3441.1318497599991</v>
      </c>
    </row>
    <row r="21" spans="1:6">
      <c r="A21" s="5"/>
      <c r="B21" s="6"/>
      <c r="C21" s="7"/>
      <c r="D21" s="4"/>
      <c r="E21" s="3" t="s">
        <v>33</v>
      </c>
      <c r="F21" s="3">
        <f>F20+F19</f>
        <v>347554.31682575995</v>
      </c>
    </row>
  </sheetData>
  <mergeCells count="3">
    <mergeCell ref="A1:F1"/>
    <mergeCell ref="A2:F2"/>
    <mergeCell ref="A3:F3"/>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G21"/>
  <sheetViews>
    <sheetView topLeftCell="A13" workbookViewId="0">
      <selection activeCell="E6" sqref="E6"/>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13" t="s">
        <v>0</v>
      </c>
      <c r="B1" s="13"/>
      <c r="C1" s="13"/>
      <c r="D1" s="13"/>
      <c r="E1" s="13"/>
      <c r="F1" s="13"/>
    </row>
    <row r="2" spans="1:6" ht="18.75">
      <c r="A2" s="13" t="s">
        <v>1</v>
      </c>
      <c r="B2" s="13"/>
      <c r="C2" s="13"/>
      <c r="D2" s="13"/>
      <c r="E2" s="13"/>
      <c r="F2" s="13"/>
    </row>
    <row r="3" spans="1:6" ht="51.75" customHeight="1">
      <c r="A3" s="14" t="s">
        <v>58</v>
      </c>
      <c r="B3" s="14"/>
      <c r="C3" s="14"/>
      <c r="D3" s="14"/>
      <c r="E3" s="14"/>
      <c r="F3" s="14"/>
    </row>
    <row r="4" spans="1:6">
      <c r="A4" s="2" t="s">
        <v>3</v>
      </c>
      <c r="B4" s="2" t="s">
        <v>4</v>
      </c>
      <c r="C4" s="2" t="s">
        <v>5</v>
      </c>
      <c r="D4" s="2" t="s">
        <v>6</v>
      </c>
      <c r="E4" s="2" t="s">
        <v>7</v>
      </c>
      <c r="F4" s="2" t="s">
        <v>8</v>
      </c>
    </row>
    <row r="5" spans="1:6" ht="30">
      <c r="A5" s="4">
        <v>1</v>
      </c>
      <c r="B5" s="3" t="s">
        <v>46</v>
      </c>
      <c r="C5" s="3">
        <v>5</v>
      </c>
      <c r="D5" s="3" t="s">
        <v>47</v>
      </c>
      <c r="E5" s="3">
        <v>326.85000000000002</v>
      </c>
      <c r="F5" s="3">
        <f>C5*E5</f>
        <v>1634.25</v>
      </c>
    </row>
    <row r="6" spans="1:6" ht="165">
      <c r="A6" s="3" t="s">
        <v>48</v>
      </c>
      <c r="B6" s="3" t="s">
        <v>10</v>
      </c>
      <c r="C6" s="3">
        <v>25.49</v>
      </c>
      <c r="D6" s="3" t="s">
        <v>11</v>
      </c>
      <c r="E6" s="3">
        <v>151.82</v>
      </c>
      <c r="F6" s="3">
        <f t="shared" ref="F6:F16" si="0">C6*E6</f>
        <v>3869.8917999999994</v>
      </c>
    </row>
    <row r="7" spans="1:6" ht="120">
      <c r="A7" s="3" t="s">
        <v>49</v>
      </c>
      <c r="B7" s="3" t="s">
        <v>50</v>
      </c>
      <c r="C7" s="3">
        <v>8.67</v>
      </c>
      <c r="D7" s="3" t="s">
        <v>11</v>
      </c>
      <c r="E7" s="3">
        <v>347.85</v>
      </c>
      <c r="F7" s="3">
        <f t="shared" si="0"/>
        <v>3015.8595</v>
      </c>
    </row>
    <row r="8" spans="1:6" ht="90">
      <c r="A8" s="3" t="s">
        <v>51</v>
      </c>
      <c r="B8" s="3" t="s">
        <v>16</v>
      </c>
      <c r="C8" s="3">
        <v>21.41</v>
      </c>
      <c r="D8" s="3" t="s">
        <v>11</v>
      </c>
      <c r="E8" s="3">
        <v>1756.4</v>
      </c>
      <c r="F8" s="3">
        <f t="shared" si="0"/>
        <v>37604.524000000005</v>
      </c>
    </row>
    <row r="9" spans="1:6" ht="90">
      <c r="A9" s="3" t="s">
        <v>52</v>
      </c>
      <c r="B9" s="3" t="s">
        <v>18</v>
      </c>
      <c r="C9" s="3">
        <v>42.48</v>
      </c>
      <c r="D9" s="3" t="s">
        <v>11</v>
      </c>
      <c r="E9" s="3">
        <v>4961.7299999999996</v>
      </c>
      <c r="F9" s="3">
        <f t="shared" si="0"/>
        <v>210774.29039999997</v>
      </c>
    </row>
    <row r="10" spans="1:6" ht="60">
      <c r="A10" s="3" t="s">
        <v>53</v>
      </c>
      <c r="B10" s="3" t="s">
        <v>20</v>
      </c>
      <c r="C10" s="3">
        <v>32.520000000000003</v>
      </c>
      <c r="D10" s="3" t="s">
        <v>21</v>
      </c>
      <c r="E10" s="3">
        <v>194.5</v>
      </c>
      <c r="F10" s="3">
        <f t="shared" si="0"/>
        <v>6325.14</v>
      </c>
    </row>
    <row r="11" spans="1:6">
      <c r="A11" s="3">
        <v>7</v>
      </c>
      <c r="B11" s="3" t="s">
        <v>22</v>
      </c>
      <c r="C11" s="3"/>
      <c r="D11" s="3"/>
      <c r="E11" s="3"/>
      <c r="F11" s="3"/>
    </row>
    <row r="12" spans="1:6">
      <c r="A12" s="3" t="s">
        <v>23</v>
      </c>
      <c r="B12" s="3" t="s">
        <v>54</v>
      </c>
      <c r="C12" s="3">
        <v>18.27</v>
      </c>
      <c r="D12" s="3" t="s">
        <v>11</v>
      </c>
      <c r="E12" s="3">
        <v>744.66</v>
      </c>
      <c r="F12" s="3">
        <f t="shared" si="0"/>
        <v>13604.938199999999</v>
      </c>
    </row>
    <row r="13" spans="1:6">
      <c r="A13" s="3" t="s">
        <v>25</v>
      </c>
      <c r="B13" s="3" t="s">
        <v>55</v>
      </c>
      <c r="C13" s="3">
        <v>8.67</v>
      </c>
      <c r="D13" s="3" t="s">
        <v>11</v>
      </c>
      <c r="E13" s="3">
        <v>342.9</v>
      </c>
      <c r="F13" s="3">
        <f t="shared" si="0"/>
        <v>2972.9429999999998</v>
      </c>
    </row>
    <row r="14" spans="1:6">
      <c r="A14" s="3" t="s">
        <v>27</v>
      </c>
      <c r="B14" s="3" t="s">
        <v>56</v>
      </c>
      <c r="C14" s="3">
        <v>36.53</v>
      </c>
      <c r="D14" s="3" t="s">
        <v>11</v>
      </c>
      <c r="E14" s="3">
        <v>342.9</v>
      </c>
      <c r="F14" s="3">
        <f t="shared" si="0"/>
        <v>12526.136999999999</v>
      </c>
    </row>
    <row r="15" spans="1:6">
      <c r="A15" s="3" t="s">
        <v>29</v>
      </c>
      <c r="B15" s="3" t="s">
        <v>57</v>
      </c>
      <c r="C15" s="3">
        <v>21.41</v>
      </c>
      <c r="D15" s="3" t="s">
        <v>11</v>
      </c>
      <c r="E15" s="3">
        <v>570.94000000000005</v>
      </c>
      <c r="F15" s="3">
        <f t="shared" si="0"/>
        <v>12223.825400000002</v>
      </c>
    </row>
    <row r="16" spans="1:6">
      <c r="A16" s="3" t="s">
        <v>31</v>
      </c>
      <c r="B16" s="3" t="s">
        <v>32</v>
      </c>
      <c r="C16" s="3">
        <v>25.49</v>
      </c>
      <c r="D16" s="3" t="s">
        <v>11</v>
      </c>
      <c r="E16" s="3">
        <v>117.54</v>
      </c>
      <c r="F16" s="3">
        <f t="shared" si="0"/>
        <v>2996.0945999999999</v>
      </c>
    </row>
    <row r="17" spans="1:6">
      <c r="A17" s="3"/>
      <c r="B17" s="3"/>
      <c r="C17" s="3"/>
      <c r="D17" s="3"/>
      <c r="E17" s="3" t="s">
        <v>33</v>
      </c>
      <c r="F17" s="3">
        <f>SUM(F5:F16)</f>
        <v>307547.89389999997</v>
      </c>
    </row>
    <row r="18" spans="1:6">
      <c r="A18" s="5"/>
      <c r="B18" s="6"/>
      <c r="C18" s="7"/>
      <c r="D18" s="4"/>
      <c r="E18" s="3" t="s">
        <v>34</v>
      </c>
      <c r="F18" s="3">
        <f>F17*18/100</f>
        <v>55358.620901999995</v>
      </c>
    </row>
    <row r="19" spans="1:6">
      <c r="A19" s="5"/>
      <c r="B19" s="6"/>
      <c r="C19" s="7"/>
      <c r="D19" s="4"/>
      <c r="E19" s="3"/>
      <c r="F19" s="3">
        <f>F18+F17</f>
        <v>362906.51480199996</v>
      </c>
    </row>
    <row r="20" spans="1:6">
      <c r="A20" s="5"/>
      <c r="B20" s="6"/>
      <c r="C20" s="7"/>
      <c r="D20" s="4"/>
      <c r="E20" s="3" t="s">
        <v>35</v>
      </c>
      <c r="F20" s="3">
        <f>F19*1/100</f>
        <v>3629.0651480199995</v>
      </c>
    </row>
    <row r="21" spans="1:6">
      <c r="A21" s="5"/>
      <c r="B21" s="6"/>
      <c r="C21" s="7"/>
      <c r="D21" s="4"/>
      <c r="E21" s="3" t="s">
        <v>33</v>
      </c>
      <c r="F21" s="3">
        <f>F20+F19</f>
        <v>366535.57995001995</v>
      </c>
    </row>
  </sheetData>
  <mergeCells count="3">
    <mergeCell ref="A1:F1"/>
    <mergeCell ref="A2:F2"/>
    <mergeCell ref="A3:F3"/>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G14"/>
  <sheetViews>
    <sheetView workbookViewId="0">
      <selection activeCell="B4" sqref="B4"/>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13" t="s">
        <v>0</v>
      </c>
      <c r="B1" s="13"/>
      <c r="C1" s="13"/>
      <c r="D1" s="13"/>
      <c r="E1" s="13"/>
      <c r="F1" s="13"/>
    </row>
    <row r="2" spans="1:6" ht="18.75">
      <c r="A2" s="13" t="s">
        <v>1</v>
      </c>
      <c r="B2" s="13"/>
      <c r="C2" s="13"/>
      <c r="D2" s="13"/>
      <c r="E2" s="13"/>
      <c r="F2" s="13"/>
    </row>
    <row r="3" spans="1:6" ht="51.75" customHeight="1">
      <c r="A3" s="14" t="s">
        <v>59</v>
      </c>
      <c r="B3" s="14"/>
      <c r="C3" s="14"/>
      <c r="D3" s="14"/>
      <c r="E3" s="14"/>
      <c r="F3" s="14"/>
    </row>
    <row r="4" spans="1:6">
      <c r="A4" s="2" t="s">
        <v>3</v>
      </c>
      <c r="B4" s="2" t="s">
        <v>4</v>
      </c>
      <c r="C4" s="2" t="s">
        <v>5</v>
      </c>
      <c r="D4" s="2" t="s">
        <v>6</v>
      </c>
      <c r="E4" s="2" t="s">
        <v>7</v>
      </c>
      <c r="F4" s="2" t="s">
        <v>8</v>
      </c>
    </row>
    <row r="5" spans="1:6" ht="30">
      <c r="A5" s="4">
        <v>1</v>
      </c>
      <c r="B5" s="3" t="s">
        <v>46</v>
      </c>
      <c r="C5" s="3">
        <v>5</v>
      </c>
      <c r="D5" s="3" t="s">
        <v>47</v>
      </c>
      <c r="E5" s="3">
        <v>326.85000000000002</v>
      </c>
      <c r="F5" s="3">
        <f>C5*E5</f>
        <v>1634.25</v>
      </c>
    </row>
    <row r="6" spans="1:6" ht="90">
      <c r="A6" s="3" t="s">
        <v>60</v>
      </c>
      <c r="B6" s="3" t="s">
        <v>18</v>
      </c>
      <c r="C6" s="3">
        <v>15.58</v>
      </c>
      <c r="D6" s="3" t="s">
        <v>11</v>
      </c>
      <c r="E6" s="3">
        <v>4961.7299999999996</v>
      </c>
      <c r="F6" s="3">
        <f t="shared" ref="F6:F9" si="0">C6*E6</f>
        <v>77303.753399999987</v>
      </c>
    </row>
    <row r="7" spans="1:6">
      <c r="A7" s="4">
        <v>3</v>
      </c>
      <c r="B7" s="3" t="s">
        <v>22</v>
      </c>
      <c r="C7" s="3"/>
      <c r="D7" s="3"/>
      <c r="E7" s="3"/>
      <c r="F7" s="3"/>
    </row>
    <row r="8" spans="1:6">
      <c r="A8" s="3" t="s">
        <v>23</v>
      </c>
      <c r="B8" s="3" t="s">
        <v>54</v>
      </c>
      <c r="C8" s="3">
        <v>6.7</v>
      </c>
      <c r="D8" s="3" t="s">
        <v>11</v>
      </c>
      <c r="E8" s="3">
        <v>744.66</v>
      </c>
      <c r="F8" s="3">
        <f t="shared" si="0"/>
        <v>4989.2219999999998</v>
      </c>
    </row>
    <row r="9" spans="1:6">
      <c r="A9" s="3" t="s">
        <v>25</v>
      </c>
      <c r="B9" s="3" t="s">
        <v>56</v>
      </c>
      <c r="C9" s="3">
        <v>13.4</v>
      </c>
      <c r="D9" s="3" t="s">
        <v>11</v>
      </c>
      <c r="E9" s="3">
        <v>342.9</v>
      </c>
      <c r="F9" s="3">
        <f t="shared" si="0"/>
        <v>4594.8599999999997</v>
      </c>
    </row>
    <row r="10" spans="1:6">
      <c r="A10" s="3"/>
      <c r="B10" s="3"/>
      <c r="C10" s="3"/>
      <c r="D10" s="3"/>
      <c r="E10" s="3" t="s">
        <v>33</v>
      </c>
      <c r="F10" s="3">
        <f>SUM(F5:F9)</f>
        <v>88522.085399999982</v>
      </c>
    </row>
    <row r="11" spans="1:6">
      <c r="A11" s="5"/>
      <c r="B11" s="6"/>
      <c r="C11" s="7"/>
      <c r="D11" s="4"/>
      <c r="E11" s="3" t="s">
        <v>34</v>
      </c>
      <c r="F11" s="3">
        <f>F10*18/100</f>
        <v>15933.975371999997</v>
      </c>
    </row>
    <row r="12" spans="1:6">
      <c r="A12" s="5"/>
      <c r="B12" s="6"/>
      <c r="C12" s="7"/>
      <c r="D12" s="4"/>
      <c r="E12" s="3"/>
      <c r="F12" s="3">
        <f>F11+F10</f>
        <v>104456.06077199998</v>
      </c>
    </row>
    <row r="13" spans="1:6">
      <c r="A13" s="5"/>
      <c r="B13" s="6"/>
      <c r="C13" s="7"/>
      <c r="D13" s="4"/>
      <c r="E13" s="3" t="s">
        <v>35</v>
      </c>
      <c r="F13" s="3">
        <f>F12*1/100</f>
        <v>1044.5606077199998</v>
      </c>
    </row>
    <row r="14" spans="1:6">
      <c r="A14" s="5"/>
      <c r="B14" s="6"/>
      <c r="C14" s="7"/>
      <c r="D14" s="4"/>
      <c r="E14" s="3" t="s">
        <v>33</v>
      </c>
      <c r="F14" s="3">
        <f>F13+F12</f>
        <v>105500.62137971999</v>
      </c>
    </row>
  </sheetData>
  <mergeCells count="3">
    <mergeCell ref="A1:F1"/>
    <mergeCell ref="A2:F2"/>
    <mergeCell ref="A3: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G21"/>
  <sheetViews>
    <sheetView topLeftCell="A16" workbookViewId="0">
      <selection activeCell="B5" sqref="B5"/>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13" t="s">
        <v>0</v>
      </c>
      <c r="B1" s="13"/>
      <c r="C1" s="13"/>
      <c r="D1" s="13"/>
      <c r="E1" s="13"/>
      <c r="F1" s="13"/>
    </row>
    <row r="2" spans="1:6" ht="18.75">
      <c r="A2" s="13" t="s">
        <v>1</v>
      </c>
      <c r="B2" s="13"/>
      <c r="C2" s="13"/>
      <c r="D2" s="13"/>
      <c r="E2" s="13"/>
      <c r="F2" s="13"/>
    </row>
    <row r="3" spans="1:6" ht="51.75" customHeight="1">
      <c r="A3" s="14" t="s">
        <v>45</v>
      </c>
      <c r="B3" s="14"/>
      <c r="C3" s="14"/>
      <c r="D3" s="14"/>
      <c r="E3" s="14"/>
      <c r="F3" s="14"/>
    </row>
    <row r="4" spans="1:6">
      <c r="A4" s="2" t="s">
        <v>3</v>
      </c>
      <c r="B4" s="2" t="s">
        <v>4</v>
      </c>
      <c r="C4" s="2" t="s">
        <v>5</v>
      </c>
      <c r="D4" s="2" t="s">
        <v>6</v>
      </c>
      <c r="E4" s="2" t="s">
        <v>7</v>
      </c>
      <c r="F4" s="2" t="s">
        <v>8</v>
      </c>
    </row>
    <row r="5" spans="1:6" ht="30">
      <c r="A5" s="4">
        <v>1</v>
      </c>
      <c r="B5" s="3" t="s">
        <v>46</v>
      </c>
      <c r="C5" s="3">
        <v>5</v>
      </c>
      <c r="D5" s="3" t="s">
        <v>47</v>
      </c>
      <c r="E5" s="3">
        <v>326.85000000000002</v>
      </c>
      <c r="F5" s="3">
        <f>C5*E5</f>
        <v>1634.25</v>
      </c>
    </row>
    <row r="6" spans="1:6" ht="165">
      <c r="A6" s="3" t="s">
        <v>48</v>
      </c>
      <c r="B6" s="3" t="s">
        <v>10</v>
      </c>
      <c r="C6" s="3">
        <v>47.44</v>
      </c>
      <c r="D6" s="3" t="s">
        <v>11</v>
      </c>
      <c r="E6" s="3">
        <v>151.82</v>
      </c>
      <c r="F6" s="3">
        <f t="shared" ref="F6:F16" si="0">C6*E6</f>
        <v>7202.340799999999</v>
      </c>
    </row>
    <row r="7" spans="1:6" ht="120">
      <c r="A7" s="3" t="s">
        <v>49</v>
      </c>
      <c r="B7" s="3" t="s">
        <v>50</v>
      </c>
      <c r="C7" s="3">
        <v>12.04</v>
      </c>
      <c r="D7" s="3" t="s">
        <v>11</v>
      </c>
      <c r="E7" s="3">
        <v>347.85</v>
      </c>
      <c r="F7" s="3">
        <f t="shared" si="0"/>
        <v>4188.1139999999996</v>
      </c>
    </row>
    <row r="8" spans="1:6" ht="90">
      <c r="A8" s="3" t="s">
        <v>51</v>
      </c>
      <c r="B8" s="3" t="s">
        <v>16</v>
      </c>
      <c r="C8" s="3">
        <v>29.74</v>
      </c>
      <c r="D8" s="3" t="s">
        <v>11</v>
      </c>
      <c r="E8" s="3">
        <v>1756.4</v>
      </c>
      <c r="F8" s="3">
        <f t="shared" si="0"/>
        <v>52235.336000000003</v>
      </c>
    </row>
    <row r="9" spans="1:6" ht="90">
      <c r="A9" s="3" t="s">
        <v>52</v>
      </c>
      <c r="B9" s="3" t="s">
        <v>18</v>
      </c>
      <c r="C9" s="3">
        <v>35.4</v>
      </c>
      <c r="D9" s="3" t="s">
        <v>11</v>
      </c>
      <c r="E9" s="3">
        <v>4961.7299999999996</v>
      </c>
      <c r="F9" s="3">
        <f t="shared" si="0"/>
        <v>175645.24199999997</v>
      </c>
    </row>
    <row r="10" spans="1:6" ht="60">
      <c r="A10" s="3" t="s">
        <v>53</v>
      </c>
      <c r="B10" s="3" t="s">
        <v>20</v>
      </c>
      <c r="C10" s="3">
        <v>11.62</v>
      </c>
      <c r="D10" s="3" t="s">
        <v>21</v>
      </c>
      <c r="E10" s="3">
        <v>194.5</v>
      </c>
      <c r="F10" s="3">
        <f t="shared" si="0"/>
        <v>2260.0899999999997</v>
      </c>
    </row>
    <row r="11" spans="1:6">
      <c r="A11" s="3">
        <v>7</v>
      </c>
      <c r="B11" s="3" t="s">
        <v>22</v>
      </c>
      <c r="C11" s="3"/>
      <c r="D11" s="3"/>
      <c r="E11" s="3"/>
      <c r="F11" s="3"/>
    </row>
    <row r="12" spans="1:6">
      <c r="A12" s="3" t="s">
        <v>23</v>
      </c>
      <c r="B12" s="3" t="s">
        <v>54</v>
      </c>
      <c r="C12" s="3">
        <v>15.22</v>
      </c>
      <c r="D12" s="3" t="s">
        <v>11</v>
      </c>
      <c r="E12" s="3">
        <v>744.66</v>
      </c>
      <c r="F12" s="3">
        <f t="shared" si="0"/>
        <v>11333.725200000001</v>
      </c>
    </row>
    <row r="13" spans="1:6">
      <c r="A13" s="3" t="s">
        <v>25</v>
      </c>
      <c r="B13" s="3" t="s">
        <v>55</v>
      </c>
      <c r="C13" s="3">
        <v>12.04</v>
      </c>
      <c r="D13" s="3" t="s">
        <v>11</v>
      </c>
      <c r="E13" s="3">
        <v>342.9</v>
      </c>
      <c r="F13" s="3">
        <f t="shared" si="0"/>
        <v>4128.5159999999996</v>
      </c>
    </row>
    <row r="14" spans="1:6">
      <c r="A14" s="3" t="s">
        <v>27</v>
      </c>
      <c r="B14" s="3" t="s">
        <v>56</v>
      </c>
      <c r="C14" s="3">
        <v>30.44</v>
      </c>
      <c r="D14" s="3" t="s">
        <v>11</v>
      </c>
      <c r="E14" s="3">
        <v>342.9</v>
      </c>
      <c r="F14" s="3">
        <f t="shared" si="0"/>
        <v>10437.876</v>
      </c>
    </row>
    <row r="15" spans="1:6">
      <c r="A15" s="3" t="s">
        <v>29</v>
      </c>
      <c r="B15" s="3" t="s">
        <v>57</v>
      </c>
      <c r="C15" s="3">
        <v>29.74</v>
      </c>
      <c r="D15" s="3" t="s">
        <v>11</v>
      </c>
      <c r="E15" s="3">
        <v>570.94000000000005</v>
      </c>
      <c r="F15" s="3">
        <f t="shared" si="0"/>
        <v>16979.7556</v>
      </c>
    </row>
    <row r="16" spans="1:6">
      <c r="A16" s="3" t="s">
        <v>31</v>
      </c>
      <c r="B16" s="3" t="s">
        <v>32</v>
      </c>
      <c r="C16" s="3">
        <v>47.44</v>
      </c>
      <c r="D16" s="3" t="s">
        <v>11</v>
      </c>
      <c r="E16" s="3">
        <v>117.54</v>
      </c>
      <c r="F16" s="3">
        <f t="shared" si="0"/>
        <v>5576.0976000000001</v>
      </c>
    </row>
    <row r="17" spans="1:6">
      <c r="A17" s="3"/>
      <c r="B17" s="3"/>
      <c r="C17" s="3"/>
      <c r="D17" s="3"/>
      <c r="E17" s="3" t="s">
        <v>33</v>
      </c>
      <c r="F17" s="3">
        <f>SUM(F5:F16)</f>
        <v>291621.34319999994</v>
      </c>
    </row>
    <row r="18" spans="1:6">
      <c r="A18" s="5"/>
      <c r="B18" s="6"/>
      <c r="C18" s="7"/>
      <c r="D18" s="4"/>
      <c r="E18" s="3" t="s">
        <v>34</v>
      </c>
      <c r="F18" s="3">
        <f>F17*18/100</f>
        <v>52491.841775999994</v>
      </c>
    </row>
    <row r="19" spans="1:6">
      <c r="A19" s="5"/>
      <c r="B19" s="6"/>
      <c r="C19" s="7"/>
      <c r="D19" s="4"/>
      <c r="E19" s="3"/>
      <c r="F19" s="3">
        <f>F18+F17</f>
        <v>344113.18497599993</v>
      </c>
    </row>
    <row r="20" spans="1:6">
      <c r="A20" s="5"/>
      <c r="B20" s="6"/>
      <c r="C20" s="7"/>
      <c r="D20" s="4"/>
      <c r="E20" s="3" t="s">
        <v>35</v>
      </c>
      <c r="F20" s="3">
        <f>F19*1/100</f>
        <v>3441.1318497599991</v>
      </c>
    </row>
    <row r="21" spans="1:6">
      <c r="A21" s="5"/>
      <c r="B21" s="6"/>
      <c r="C21" s="7"/>
      <c r="D21" s="4"/>
      <c r="E21" s="3" t="s">
        <v>33</v>
      </c>
      <c r="F21" s="3">
        <f>F20+F19</f>
        <v>347554.31682575995</v>
      </c>
    </row>
  </sheetData>
  <mergeCells count="3">
    <mergeCell ref="A1:F1"/>
    <mergeCell ref="A2:F2"/>
    <mergeCell ref="A3:F3"/>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G21"/>
  <sheetViews>
    <sheetView topLeftCell="A10" workbookViewId="0">
      <selection activeCell="I6" sqref="I6"/>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13" t="s">
        <v>0</v>
      </c>
      <c r="B1" s="13"/>
      <c r="C1" s="13"/>
      <c r="D1" s="13"/>
      <c r="E1" s="13"/>
      <c r="F1" s="13"/>
    </row>
    <row r="2" spans="1:6" ht="18.75">
      <c r="A2" s="13" t="s">
        <v>1</v>
      </c>
      <c r="B2" s="13"/>
      <c r="C2" s="13"/>
      <c r="D2" s="13"/>
      <c r="E2" s="13"/>
      <c r="F2" s="13"/>
    </row>
    <row r="3" spans="1:6" ht="51.75" customHeight="1">
      <c r="A3" s="14" t="s">
        <v>61</v>
      </c>
      <c r="B3" s="14"/>
      <c r="C3" s="14"/>
      <c r="D3" s="14"/>
      <c r="E3" s="14"/>
      <c r="F3" s="14"/>
    </row>
    <row r="4" spans="1:6">
      <c r="A4" s="2" t="s">
        <v>3</v>
      </c>
      <c r="B4" s="2" t="s">
        <v>4</v>
      </c>
      <c r="C4" s="2" t="s">
        <v>5</v>
      </c>
      <c r="D4" s="2" t="s">
        <v>6</v>
      </c>
      <c r="E4" s="2" t="s">
        <v>7</v>
      </c>
      <c r="F4" s="2" t="s">
        <v>8</v>
      </c>
    </row>
    <row r="5" spans="1:6" ht="30">
      <c r="A5" s="4">
        <v>1</v>
      </c>
      <c r="B5" s="3" t="s">
        <v>46</v>
      </c>
      <c r="C5" s="3">
        <f>7+7</f>
        <v>14</v>
      </c>
      <c r="D5" s="3" t="s">
        <v>47</v>
      </c>
      <c r="E5" s="3">
        <v>326.85000000000002</v>
      </c>
      <c r="F5" s="3">
        <f>C5*E5</f>
        <v>4575.9000000000005</v>
      </c>
    </row>
    <row r="6" spans="1:6" ht="165">
      <c r="A6" s="3" t="s">
        <v>48</v>
      </c>
      <c r="B6" s="3" t="s">
        <v>10</v>
      </c>
      <c r="C6" s="3">
        <v>72.86</v>
      </c>
      <c r="D6" s="3" t="s">
        <v>11</v>
      </c>
      <c r="E6" s="3">
        <v>151.82</v>
      </c>
      <c r="F6" s="3">
        <f t="shared" ref="F6:F16" si="0">C6*E6</f>
        <v>11061.6052</v>
      </c>
    </row>
    <row r="7" spans="1:6" ht="120">
      <c r="A7" s="3" t="s">
        <v>49</v>
      </c>
      <c r="B7" s="3" t="s">
        <v>50</v>
      </c>
      <c r="C7" s="3">
        <v>27.19</v>
      </c>
      <c r="D7" s="3" t="s">
        <v>11</v>
      </c>
      <c r="E7" s="3">
        <v>347.85</v>
      </c>
      <c r="F7" s="3">
        <f t="shared" si="0"/>
        <v>9458.0415000000012</v>
      </c>
    </row>
    <row r="8" spans="1:6" ht="90">
      <c r="A8" s="3" t="s">
        <v>51</v>
      </c>
      <c r="B8" s="3" t="s">
        <v>16</v>
      </c>
      <c r="C8" s="3">
        <v>45.68</v>
      </c>
      <c r="D8" s="3" t="s">
        <v>11</v>
      </c>
      <c r="E8" s="3">
        <v>1756.4</v>
      </c>
      <c r="F8" s="3">
        <f t="shared" si="0"/>
        <v>80232.351999999999</v>
      </c>
    </row>
    <row r="9" spans="1:6" ht="90">
      <c r="A9" s="3" t="s">
        <v>52</v>
      </c>
      <c r="B9" s="3" t="s">
        <v>18</v>
      </c>
      <c r="C9" s="3">
        <f>54.38+17.84</f>
        <v>72.22</v>
      </c>
      <c r="D9" s="3" t="s">
        <v>11</v>
      </c>
      <c r="E9" s="3">
        <v>4961.7299999999996</v>
      </c>
      <c r="F9" s="3">
        <f t="shared" si="0"/>
        <v>358336.14059999998</v>
      </c>
    </row>
    <row r="10" spans="1:6" ht="60">
      <c r="A10" s="3" t="s">
        <v>53</v>
      </c>
      <c r="B10" s="3" t="s">
        <v>20</v>
      </c>
      <c r="C10" s="3">
        <f>29.74+9.76</f>
        <v>39.5</v>
      </c>
      <c r="D10" s="3" t="s">
        <v>21</v>
      </c>
      <c r="E10" s="3">
        <v>194.5</v>
      </c>
      <c r="F10" s="3">
        <f t="shared" si="0"/>
        <v>7682.75</v>
      </c>
    </row>
    <row r="11" spans="1:6">
      <c r="A11" s="3">
        <v>7</v>
      </c>
      <c r="B11" s="3" t="s">
        <v>22</v>
      </c>
      <c r="C11" s="3"/>
      <c r="D11" s="3"/>
      <c r="E11" s="3"/>
      <c r="F11" s="3"/>
    </row>
    <row r="12" spans="1:6">
      <c r="A12" s="3" t="s">
        <v>23</v>
      </c>
      <c r="B12" s="3" t="s">
        <v>24</v>
      </c>
      <c r="C12" s="3">
        <f>23.38+7.67</f>
        <v>31.049999999999997</v>
      </c>
      <c r="D12" s="3" t="s">
        <v>11</v>
      </c>
      <c r="E12" s="3">
        <v>848.82</v>
      </c>
      <c r="F12" s="3">
        <f t="shared" si="0"/>
        <v>26355.861000000001</v>
      </c>
    </row>
    <row r="13" spans="1:6">
      <c r="A13" s="3" t="s">
        <v>25</v>
      </c>
      <c r="B13" s="3" t="s">
        <v>62</v>
      </c>
      <c r="C13" s="3">
        <f>27.19+15.34</f>
        <v>42.53</v>
      </c>
      <c r="D13" s="3" t="s">
        <v>11</v>
      </c>
      <c r="E13" s="3">
        <v>447.06</v>
      </c>
      <c r="F13" s="3">
        <f t="shared" si="0"/>
        <v>19013.461800000001</v>
      </c>
    </row>
    <row r="14" spans="1:6">
      <c r="A14" s="3" t="s">
        <v>27</v>
      </c>
      <c r="B14" s="3" t="s">
        <v>28</v>
      </c>
      <c r="C14" s="3">
        <v>46.76</v>
      </c>
      <c r="D14" s="3" t="s">
        <v>11</v>
      </c>
      <c r="E14" s="3">
        <v>447.06</v>
      </c>
      <c r="F14" s="3">
        <f t="shared" si="0"/>
        <v>20904.525600000001</v>
      </c>
    </row>
    <row r="15" spans="1:6">
      <c r="A15" s="3" t="s">
        <v>29</v>
      </c>
      <c r="B15" s="3" t="s">
        <v>30</v>
      </c>
      <c r="C15" s="3">
        <v>45.68</v>
      </c>
      <c r="D15" s="3" t="s">
        <v>11</v>
      </c>
      <c r="E15" s="3">
        <v>679.66</v>
      </c>
      <c r="F15" s="3">
        <f t="shared" si="0"/>
        <v>31046.868799999997</v>
      </c>
    </row>
    <row r="16" spans="1:6">
      <c r="A16" s="3" t="s">
        <v>31</v>
      </c>
      <c r="B16" s="3" t="s">
        <v>32</v>
      </c>
      <c r="C16" s="3">
        <v>72.86</v>
      </c>
      <c r="D16" s="3" t="s">
        <v>11</v>
      </c>
      <c r="E16" s="3">
        <v>117.54</v>
      </c>
      <c r="F16" s="3">
        <f t="shared" si="0"/>
        <v>8563.9644000000008</v>
      </c>
    </row>
    <row r="17" spans="1:6">
      <c r="A17" s="3"/>
      <c r="B17" s="3"/>
      <c r="C17" s="3"/>
      <c r="D17" s="3"/>
      <c r="E17" s="3" t="s">
        <v>33</v>
      </c>
      <c r="F17" s="3">
        <f>SUM(F5:F16)</f>
        <v>577231.47089999996</v>
      </c>
    </row>
    <row r="18" spans="1:6">
      <c r="A18" s="5"/>
      <c r="B18" s="6"/>
      <c r="C18" s="7"/>
      <c r="D18" s="4"/>
      <c r="E18" s="3" t="s">
        <v>34</v>
      </c>
      <c r="F18" s="3">
        <f>F17*18/100</f>
        <v>103901.664762</v>
      </c>
    </row>
    <row r="19" spans="1:6">
      <c r="A19" s="5"/>
      <c r="B19" s="6"/>
      <c r="C19" s="7"/>
      <c r="D19" s="4"/>
      <c r="E19" s="3"/>
      <c r="F19" s="3">
        <f>F18+F17</f>
        <v>681133.13566199993</v>
      </c>
    </row>
    <row r="20" spans="1:6">
      <c r="A20" s="5"/>
      <c r="B20" s="6"/>
      <c r="C20" s="7"/>
      <c r="D20" s="4"/>
      <c r="E20" s="3" t="s">
        <v>35</v>
      </c>
      <c r="F20" s="3">
        <f>F19*1/100</f>
        <v>6811.3313566199995</v>
      </c>
    </row>
    <row r="21" spans="1:6">
      <c r="A21" s="5"/>
      <c r="B21" s="6"/>
      <c r="C21" s="7"/>
      <c r="D21" s="4"/>
      <c r="E21" s="3" t="s">
        <v>33</v>
      </c>
      <c r="F21" s="3">
        <f>F20+F19</f>
        <v>687944.46701861988</v>
      </c>
    </row>
  </sheetData>
  <mergeCells count="3">
    <mergeCell ref="A1:F1"/>
    <mergeCell ref="A2:F2"/>
    <mergeCell ref="A3:F3"/>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G21"/>
  <sheetViews>
    <sheetView topLeftCell="A10" workbookViewId="0">
      <selection activeCell="A3" sqref="A3:F3"/>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13" t="s">
        <v>0</v>
      </c>
      <c r="B1" s="13"/>
      <c r="C1" s="13"/>
      <c r="D1" s="13"/>
      <c r="E1" s="13"/>
      <c r="F1" s="13"/>
    </row>
    <row r="2" spans="1:6" ht="18.75">
      <c r="A2" s="13" t="s">
        <v>1</v>
      </c>
      <c r="B2" s="13"/>
      <c r="C2" s="13"/>
      <c r="D2" s="13"/>
      <c r="E2" s="13"/>
      <c r="F2" s="13"/>
    </row>
    <row r="3" spans="1:6" ht="51.75" customHeight="1">
      <c r="A3" s="14" t="s">
        <v>63</v>
      </c>
      <c r="B3" s="14"/>
      <c r="C3" s="14"/>
      <c r="D3" s="14"/>
      <c r="E3" s="14"/>
      <c r="F3" s="14"/>
    </row>
    <row r="4" spans="1:6">
      <c r="A4" s="2" t="s">
        <v>3</v>
      </c>
      <c r="B4" s="2" t="s">
        <v>4</v>
      </c>
      <c r="C4" s="2" t="s">
        <v>5</v>
      </c>
      <c r="D4" s="2" t="s">
        <v>6</v>
      </c>
      <c r="E4" s="2" t="s">
        <v>7</v>
      </c>
      <c r="F4" s="2" t="s">
        <v>8</v>
      </c>
    </row>
    <row r="5" spans="1:6" ht="30">
      <c r="A5" s="4">
        <v>1</v>
      </c>
      <c r="B5" s="3" t="s">
        <v>46</v>
      </c>
      <c r="C5" s="3">
        <f>7+7</f>
        <v>14</v>
      </c>
      <c r="D5" s="3" t="s">
        <v>47</v>
      </c>
      <c r="E5" s="3">
        <v>326.85000000000002</v>
      </c>
      <c r="F5" s="3">
        <f>C5*E5</f>
        <v>4575.9000000000005</v>
      </c>
    </row>
    <row r="6" spans="1:6" ht="165">
      <c r="A6" s="3" t="s">
        <v>48</v>
      </c>
      <c r="B6" s="3" t="s">
        <v>10</v>
      </c>
      <c r="C6" s="3">
        <v>5.69</v>
      </c>
      <c r="D6" s="3" t="s">
        <v>11</v>
      </c>
      <c r="E6" s="3">
        <v>151.82</v>
      </c>
      <c r="F6" s="3">
        <f t="shared" ref="F6:F16" si="0">C6*E6</f>
        <v>863.85580000000004</v>
      </c>
    </row>
    <row r="7" spans="1:6" ht="120">
      <c r="A7" s="3" t="s">
        <v>49</v>
      </c>
      <c r="B7" s="3" t="s">
        <v>50</v>
      </c>
      <c r="C7" s="3">
        <v>2.13</v>
      </c>
      <c r="D7" s="3" t="s">
        <v>11</v>
      </c>
      <c r="E7" s="3">
        <v>347.85</v>
      </c>
      <c r="F7" s="3">
        <f t="shared" si="0"/>
        <v>740.92050000000006</v>
      </c>
    </row>
    <row r="8" spans="1:6" ht="90">
      <c r="A8" s="3" t="s">
        <v>51</v>
      </c>
      <c r="B8" s="3" t="s">
        <v>16</v>
      </c>
      <c r="C8" s="3">
        <v>3.57</v>
      </c>
      <c r="D8" s="3" t="s">
        <v>11</v>
      </c>
      <c r="E8" s="3">
        <v>1756.4</v>
      </c>
      <c r="F8" s="3">
        <f t="shared" si="0"/>
        <v>6270.348</v>
      </c>
    </row>
    <row r="9" spans="1:6" ht="90">
      <c r="A9" s="3" t="s">
        <v>52</v>
      </c>
      <c r="B9" s="3" t="s">
        <v>18</v>
      </c>
      <c r="C9" s="3">
        <f>46.73+70.8</f>
        <v>117.53</v>
      </c>
      <c r="D9" s="3" t="s">
        <v>11</v>
      </c>
      <c r="E9" s="3">
        <v>4961.7299999999996</v>
      </c>
      <c r="F9" s="3">
        <f t="shared" si="0"/>
        <v>583152.12689999992</v>
      </c>
    </row>
    <row r="10" spans="1:6" ht="60">
      <c r="A10" s="3" t="s">
        <v>53</v>
      </c>
      <c r="B10" s="3" t="s">
        <v>20</v>
      </c>
      <c r="C10" s="3">
        <f>25.56+46.47</f>
        <v>72.03</v>
      </c>
      <c r="D10" s="3" t="s">
        <v>21</v>
      </c>
      <c r="E10" s="3">
        <v>194.5</v>
      </c>
      <c r="F10" s="3">
        <f t="shared" si="0"/>
        <v>14009.835000000001</v>
      </c>
    </row>
    <row r="11" spans="1:6">
      <c r="A11" s="3">
        <v>7</v>
      </c>
      <c r="B11" s="3" t="s">
        <v>22</v>
      </c>
      <c r="C11" s="3"/>
      <c r="D11" s="3"/>
      <c r="E11" s="3"/>
      <c r="F11" s="3"/>
    </row>
    <row r="12" spans="1:6">
      <c r="A12" s="3" t="s">
        <v>23</v>
      </c>
      <c r="B12" s="3" t="s">
        <v>24</v>
      </c>
      <c r="C12" s="3">
        <f>20.09+30.44</f>
        <v>50.53</v>
      </c>
      <c r="D12" s="3" t="s">
        <v>11</v>
      </c>
      <c r="E12" s="3">
        <v>848.82</v>
      </c>
      <c r="F12" s="3">
        <f t="shared" si="0"/>
        <v>42890.874600000003</v>
      </c>
    </row>
    <row r="13" spans="1:6">
      <c r="A13" s="3" t="s">
        <v>25</v>
      </c>
      <c r="B13" s="3" t="s">
        <v>62</v>
      </c>
      <c r="C13" s="3">
        <v>2.13</v>
      </c>
      <c r="D13" s="3" t="s">
        <v>11</v>
      </c>
      <c r="E13" s="3">
        <v>447.06</v>
      </c>
      <c r="F13" s="3">
        <f t="shared" si="0"/>
        <v>952.23779999999999</v>
      </c>
    </row>
    <row r="14" spans="1:6">
      <c r="A14" s="3" t="s">
        <v>27</v>
      </c>
      <c r="B14" s="3" t="s">
        <v>28</v>
      </c>
      <c r="C14" s="3">
        <f>40.19+60.89</f>
        <v>101.08</v>
      </c>
      <c r="D14" s="3" t="s">
        <v>11</v>
      </c>
      <c r="E14" s="3">
        <v>447.06</v>
      </c>
      <c r="F14" s="3">
        <f t="shared" si="0"/>
        <v>45188.824800000002</v>
      </c>
    </row>
    <row r="15" spans="1:6">
      <c r="A15" s="3" t="s">
        <v>29</v>
      </c>
      <c r="B15" s="3" t="s">
        <v>30</v>
      </c>
      <c r="C15" s="3">
        <v>3.57</v>
      </c>
      <c r="D15" s="3" t="s">
        <v>11</v>
      </c>
      <c r="E15" s="3">
        <v>679.66</v>
      </c>
      <c r="F15" s="3">
        <f t="shared" si="0"/>
        <v>2426.3861999999999</v>
      </c>
    </row>
    <row r="16" spans="1:6">
      <c r="A16" s="3" t="s">
        <v>31</v>
      </c>
      <c r="B16" s="3" t="s">
        <v>32</v>
      </c>
      <c r="C16" s="3">
        <v>5.69</v>
      </c>
      <c r="D16" s="3" t="s">
        <v>11</v>
      </c>
      <c r="E16" s="3">
        <v>117.54</v>
      </c>
      <c r="F16" s="3">
        <f t="shared" si="0"/>
        <v>668.8026000000001</v>
      </c>
    </row>
    <row r="17" spans="1:6">
      <c r="A17" s="3"/>
      <c r="B17" s="3"/>
      <c r="C17" s="3"/>
      <c r="D17" s="3"/>
      <c r="E17" s="3" t="s">
        <v>33</v>
      </c>
      <c r="F17" s="3">
        <f>SUM(F5:F16)</f>
        <v>701740.11219999997</v>
      </c>
    </row>
    <row r="18" spans="1:6">
      <c r="A18" s="5"/>
      <c r="B18" s="6"/>
      <c r="C18" s="7"/>
      <c r="D18" s="4"/>
      <c r="E18" s="3" t="s">
        <v>34</v>
      </c>
      <c r="F18" s="3">
        <f>F17*18/100</f>
        <v>126313.22019600001</v>
      </c>
    </row>
    <row r="19" spans="1:6">
      <c r="A19" s="5"/>
      <c r="B19" s="6"/>
      <c r="C19" s="7"/>
      <c r="D19" s="4"/>
      <c r="E19" s="3"/>
      <c r="F19" s="3">
        <f>F18+F17</f>
        <v>828053.33239599993</v>
      </c>
    </row>
    <row r="20" spans="1:6">
      <c r="A20" s="5"/>
      <c r="B20" s="6"/>
      <c r="C20" s="7"/>
      <c r="D20" s="4"/>
      <c r="E20" s="3" t="s">
        <v>35</v>
      </c>
      <c r="F20" s="3">
        <f>F19*1/100</f>
        <v>8280.5333239599986</v>
      </c>
    </row>
    <row r="21" spans="1:6">
      <c r="A21" s="5"/>
      <c r="B21" s="6"/>
      <c r="C21" s="7"/>
      <c r="D21" s="4"/>
      <c r="E21" s="3" t="s">
        <v>33</v>
      </c>
      <c r="F21" s="3">
        <f>F20+F19</f>
        <v>836333.86571995995</v>
      </c>
    </row>
  </sheetData>
  <mergeCells count="3">
    <mergeCell ref="A1:F1"/>
    <mergeCell ref="A2:F2"/>
    <mergeCell ref="A3:F3"/>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J15"/>
  <sheetViews>
    <sheetView topLeftCell="A10" workbookViewId="0">
      <selection activeCell="G5" sqref="G5"/>
    </sheetView>
  </sheetViews>
  <sheetFormatPr defaultRowHeight="15"/>
  <cols>
    <col min="1" max="1" width="8.85546875" style="8" customWidth="1"/>
    <col min="2" max="2" width="42.85546875" style="9" customWidth="1"/>
    <col min="3" max="3" width="9.140625" style="9" hidden="1" customWidth="1"/>
    <col min="4" max="5" width="13.7109375" style="1" hidden="1" customWidth="1"/>
    <col min="6" max="6" width="13.7109375" style="1" customWidth="1"/>
    <col min="7" max="7" width="9.140625" style="10"/>
    <col min="8" max="8" width="12.140625" style="1" customWidth="1"/>
    <col min="9" max="9" width="16.42578125" style="11" customWidth="1"/>
    <col min="10" max="10" width="22.140625" style="1" hidden="1" customWidth="1"/>
    <col min="11" max="16384" width="9.140625" style="1"/>
  </cols>
  <sheetData>
    <row r="1" spans="1:9" ht="18.75">
      <c r="A1" s="13" t="s">
        <v>0</v>
      </c>
      <c r="B1" s="13"/>
      <c r="C1" s="13"/>
      <c r="D1" s="13"/>
      <c r="E1" s="13"/>
      <c r="F1" s="13"/>
      <c r="G1" s="13"/>
      <c r="H1" s="13"/>
      <c r="I1" s="13"/>
    </row>
    <row r="2" spans="1:9" ht="18.75">
      <c r="A2" s="13" t="s">
        <v>1</v>
      </c>
      <c r="B2" s="13"/>
      <c r="C2" s="13"/>
      <c r="D2" s="13"/>
      <c r="E2" s="13"/>
      <c r="F2" s="13"/>
      <c r="G2" s="13"/>
      <c r="H2" s="13"/>
      <c r="I2" s="13"/>
    </row>
    <row r="3" spans="1:9" ht="51.75" customHeight="1">
      <c r="A3" s="14" t="s">
        <v>64</v>
      </c>
      <c r="B3" s="14"/>
      <c r="C3" s="14"/>
      <c r="D3" s="14"/>
      <c r="E3" s="14"/>
      <c r="F3" s="14"/>
      <c r="G3" s="14"/>
      <c r="H3" s="14"/>
      <c r="I3" s="14"/>
    </row>
    <row r="4" spans="1:9">
      <c r="A4" s="2" t="s">
        <v>3</v>
      </c>
      <c r="B4" s="2" t="s">
        <v>4</v>
      </c>
      <c r="C4" s="2" t="s">
        <v>5</v>
      </c>
      <c r="D4" s="2" t="s">
        <v>5</v>
      </c>
      <c r="E4" s="2" t="s">
        <v>5</v>
      </c>
      <c r="F4" s="2" t="s">
        <v>5</v>
      </c>
      <c r="G4" s="2" t="s">
        <v>6</v>
      </c>
      <c r="H4" s="2" t="s">
        <v>7</v>
      </c>
      <c r="I4" s="2" t="s">
        <v>8</v>
      </c>
    </row>
    <row r="5" spans="1:9" ht="30">
      <c r="A5" s="4">
        <v>1</v>
      </c>
      <c r="B5" s="3" t="s">
        <v>46</v>
      </c>
      <c r="C5" s="3">
        <v>7</v>
      </c>
      <c r="D5" s="3">
        <v>7</v>
      </c>
      <c r="E5" s="3">
        <v>7</v>
      </c>
      <c r="F5" s="3">
        <f>C5+D5+E5</f>
        <v>21</v>
      </c>
      <c r="G5" s="3" t="s">
        <v>47</v>
      </c>
      <c r="H5" s="3">
        <v>326.85000000000002</v>
      </c>
      <c r="I5" s="3">
        <f>F5*H5</f>
        <v>6863.85</v>
      </c>
    </row>
    <row r="6" spans="1:9" ht="90">
      <c r="A6" s="3" t="s">
        <v>60</v>
      </c>
      <c r="B6" s="3" t="s">
        <v>18</v>
      </c>
      <c r="C6" s="3">
        <v>49.84</v>
      </c>
      <c r="D6" s="3">
        <v>43.61</v>
      </c>
      <c r="E6" s="3">
        <v>33.979999999999997</v>
      </c>
      <c r="F6" s="3">
        <f t="shared" ref="F6:F10" si="0">C6+D6+E6</f>
        <v>127.43</v>
      </c>
      <c r="G6" s="3" t="s">
        <v>11</v>
      </c>
      <c r="H6" s="3">
        <v>4961.7299999999996</v>
      </c>
      <c r="I6" s="3">
        <f t="shared" ref="I6:I10" si="1">F6*H6</f>
        <v>632273.25390000001</v>
      </c>
    </row>
    <row r="7" spans="1:9" ht="60">
      <c r="A7" s="3" t="s">
        <v>65</v>
      </c>
      <c r="B7" s="3" t="s">
        <v>20</v>
      </c>
      <c r="C7" s="3">
        <v>14.87</v>
      </c>
      <c r="D7" s="3">
        <v>32.53</v>
      </c>
      <c r="E7" s="3">
        <v>13.94</v>
      </c>
      <c r="F7" s="3">
        <f t="shared" si="0"/>
        <v>61.339999999999996</v>
      </c>
      <c r="G7" s="3" t="s">
        <v>21</v>
      </c>
      <c r="H7" s="3">
        <v>194.5</v>
      </c>
      <c r="I7" s="3">
        <f t="shared" si="1"/>
        <v>11930.63</v>
      </c>
    </row>
    <row r="8" spans="1:9">
      <c r="A8" s="4">
        <v>4</v>
      </c>
      <c r="B8" s="3" t="s">
        <v>22</v>
      </c>
      <c r="C8" s="3"/>
      <c r="D8" s="3"/>
      <c r="E8" s="3"/>
      <c r="F8" s="3"/>
      <c r="G8" s="3"/>
      <c r="H8" s="3"/>
      <c r="I8" s="3"/>
    </row>
    <row r="9" spans="1:9">
      <c r="A9" s="3" t="s">
        <v>23</v>
      </c>
      <c r="B9" s="3" t="s">
        <v>24</v>
      </c>
      <c r="C9" s="3">
        <v>21.43</v>
      </c>
      <c r="D9" s="3">
        <v>18.75</v>
      </c>
      <c r="E9" s="3">
        <v>14.61</v>
      </c>
      <c r="F9" s="3">
        <f t="shared" si="0"/>
        <v>54.79</v>
      </c>
      <c r="G9" s="3" t="s">
        <v>11</v>
      </c>
      <c r="H9" s="3">
        <v>848.82</v>
      </c>
      <c r="I9" s="3">
        <f t="shared" si="1"/>
        <v>46506.847800000003</v>
      </c>
    </row>
    <row r="10" spans="1:9">
      <c r="A10" s="3" t="s">
        <v>25</v>
      </c>
      <c r="B10" s="3" t="s">
        <v>28</v>
      </c>
      <c r="C10" s="3">
        <v>42.87</v>
      </c>
      <c r="D10" s="3">
        <v>37.51</v>
      </c>
      <c r="E10" s="3">
        <v>29.23</v>
      </c>
      <c r="F10" s="3">
        <f t="shared" si="0"/>
        <v>109.61</v>
      </c>
      <c r="G10" s="3" t="s">
        <v>11</v>
      </c>
      <c r="H10" s="3">
        <v>447.06</v>
      </c>
      <c r="I10" s="3">
        <f t="shared" si="1"/>
        <v>49002.246599999999</v>
      </c>
    </row>
    <row r="11" spans="1:9">
      <c r="A11" s="3"/>
      <c r="B11" s="3"/>
      <c r="C11" s="3"/>
      <c r="D11" s="3"/>
      <c r="E11" s="3"/>
      <c r="F11" s="3"/>
      <c r="G11" s="3"/>
      <c r="H11" s="3" t="s">
        <v>33</v>
      </c>
      <c r="I11" s="3">
        <f>SUM(I5:I10)</f>
        <v>746576.82829999994</v>
      </c>
    </row>
    <row r="12" spans="1:9">
      <c r="A12" s="5"/>
      <c r="B12" s="6"/>
      <c r="C12" s="6"/>
      <c r="D12" s="7"/>
      <c r="E12" s="7"/>
      <c r="F12" s="7"/>
      <c r="G12" s="4"/>
      <c r="H12" s="3" t="s">
        <v>34</v>
      </c>
      <c r="I12" s="3">
        <f>I11*18/100</f>
        <v>134383.82909399999</v>
      </c>
    </row>
    <row r="13" spans="1:9">
      <c r="A13" s="5"/>
      <c r="B13" s="6"/>
      <c r="C13" s="6"/>
      <c r="D13" s="7"/>
      <c r="E13" s="7"/>
      <c r="F13" s="7"/>
      <c r="G13" s="4"/>
      <c r="H13" s="3"/>
      <c r="I13" s="3">
        <f>I12+I11</f>
        <v>880960.65739399986</v>
      </c>
    </row>
    <row r="14" spans="1:9">
      <c r="A14" s="5"/>
      <c r="B14" s="6"/>
      <c r="C14" s="6"/>
      <c r="D14" s="7"/>
      <c r="E14" s="7"/>
      <c r="F14" s="7"/>
      <c r="G14" s="4"/>
      <c r="H14" s="3" t="s">
        <v>35</v>
      </c>
      <c r="I14" s="3">
        <f>I13*1/100</f>
        <v>8809.6065739399983</v>
      </c>
    </row>
    <row r="15" spans="1:9">
      <c r="A15" s="5"/>
      <c r="B15" s="6"/>
      <c r="C15" s="6"/>
      <c r="D15" s="7"/>
      <c r="E15" s="7"/>
      <c r="F15" s="7"/>
      <c r="G15" s="4"/>
      <c r="H15" s="3" t="s">
        <v>33</v>
      </c>
      <c r="I15" s="3">
        <f>I14+I13</f>
        <v>889770.26396793989</v>
      </c>
    </row>
  </sheetData>
  <mergeCells count="3">
    <mergeCell ref="A1:I1"/>
    <mergeCell ref="A2:I2"/>
    <mergeCell ref="A3:I3"/>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J14"/>
  <sheetViews>
    <sheetView topLeftCell="A13" workbookViewId="0">
      <selection sqref="A1:XFD1048576"/>
    </sheetView>
  </sheetViews>
  <sheetFormatPr defaultRowHeight="15"/>
  <cols>
    <col min="1" max="1" width="8.85546875" style="8" customWidth="1"/>
    <col min="2" max="2" width="42.85546875" style="9" customWidth="1"/>
    <col min="3" max="3" width="9.140625" style="9" hidden="1" customWidth="1"/>
    <col min="4" max="5" width="13.7109375" style="1" hidden="1" customWidth="1"/>
    <col min="6" max="6" width="13.7109375" style="1" customWidth="1"/>
    <col min="7" max="7" width="9.140625" style="10"/>
    <col min="8" max="8" width="12.140625" style="1" customWidth="1"/>
    <col min="9" max="9" width="16.42578125" style="11" customWidth="1"/>
    <col min="10" max="10" width="22.140625" style="1" hidden="1" customWidth="1"/>
    <col min="11" max="16384" width="9.140625" style="1"/>
  </cols>
  <sheetData>
    <row r="1" spans="1:9" ht="18.75">
      <c r="A1" s="13" t="s">
        <v>0</v>
      </c>
      <c r="B1" s="13"/>
      <c r="C1" s="13"/>
      <c r="D1" s="13"/>
      <c r="E1" s="13"/>
      <c r="F1" s="13"/>
      <c r="G1" s="13"/>
      <c r="H1" s="13"/>
      <c r="I1" s="13"/>
    </row>
    <row r="2" spans="1:9" ht="18.75">
      <c r="A2" s="13" t="s">
        <v>1</v>
      </c>
      <c r="B2" s="13"/>
      <c r="C2" s="13"/>
      <c r="D2" s="13"/>
      <c r="E2" s="13"/>
      <c r="F2" s="13"/>
      <c r="G2" s="13"/>
      <c r="H2" s="13"/>
      <c r="I2" s="13"/>
    </row>
    <row r="3" spans="1:9" ht="59.25" customHeight="1">
      <c r="A3" s="14" t="s">
        <v>66</v>
      </c>
      <c r="B3" s="14"/>
      <c r="C3" s="14"/>
      <c r="D3" s="14"/>
      <c r="E3" s="14"/>
      <c r="F3" s="14"/>
      <c r="G3" s="14"/>
      <c r="H3" s="14"/>
      <c r="I3" s="14"/>
    </row>
    <row r="4" spans="1:9">
      <c r="A4" s="2" t="s">
        <v>3</v>
      </c>
      <c r="B4" s="2" t="s">
        <v>4</v>
      </c>
      <c r="C4" s="2" t="s">
        <v>5</v>
      </c>
      <c r="D4" s="2" t="s">
        <v>5</v>
      </c>
      <c r="E4" s="2" t="s">
        <v>5</v>
      </c>
      <c r="F4" s="2" t="s">
        <v>5</v>
      </c>
      <c r="G4" s="2" t="s">
        <v>6</v>
      </c>
      <c r="H4" s="2" t="s">
        <v>7</v>
      </c>
      <c r="I4" s="2" t="s">
        <v>8</v>
      </c>
    </row>
    <row r="5" spans="1:9" ht="90">
      <c r="A5" s="3" t="s">
        <v>60</v>
      </c>
      <c r="B5" s="3" t="s">
        <v>18</v>
      </c>
      <c r="C5" s="3">
        <v>49.84</v>
      </c>
      <c r="D5" s="3">
        <v>43.61</v>
      </c>
      <c r="E5" s="3">
        <v>33.979999999999997</v>
      </c>
      <c r="F5" s="3">
        <v>133.815</v>
      </c>
      <c r="G5" s="3" t="s">
        <v>11</v>
      </c>
      <c r="H5" s="3">
        <v>4961.7299999999996</v>
      </c>
      <c r="I5" s="3">
        <f t="shared" ref="I5:I9" si="0">F5*H5</f>
        <v>663953.89994999988</v>
      </c>
    </row>
    <row r="6" spans="1:9" ht="60">
      <c r="A6" s="3" t="s">
        <v>65</v>
      </c>
      <c r="B6" s="3" t="s">
        <v>20</v>
      </c>
      <c r="C6" s="3">
        <v>14.87</v>
      </c>
      <c r="D6" s="3">
        <v>32.53</v>
      </c>
      <c r="E6" s="3">
        <v>13.94</v>
      </c>
      <c r="F6" s="3">
        <v>87.83</v>
      </c>
      <c r="G6" s="3" t="s">
        <v>21</v>
      </c>
      <c r="H6" s="3">
        <v>194.5</v>
      </c>
      <c r="I6" s="3">
        <f t="shared" si="0"/>
        <v>17082.935000000001</v>
      </c>
    </row>
    <row r="7" spans="1:9">
      <c r="A7" s="4">
        <v>4</v>
      </c>
      <c r="B7" s="3" t="s">
        <v>22</v>
      </c>
      <c r="C7" s="3"/>
      <c r="D7" s="3"/>
      <c r="E7" s="3"/>
      <c r="F7" s="3"/>
      <c r="G7" s="3"/>
      <c r="H7" s="3"/>
      <c r="I7" s="3"/>
    </row>
    <row r="8" spans="1:9">
      <c r="A8" s="3" t="s">
        <v>23</v>
      </c>
      <c r="B8" s="3" t="s">
        <v>54</v>
      </c>
      <c r="C8" s="3">
        <v>21.43</v>
      </c>
      <c r="D8" s="3">
        <v>18.75</v>
      </c>
      <c r="E8" s="3">
        <v>14.61</v>
      </c>
      <c r="F8" s="3">
        <v>57.54</v>
      </c>
      <c r="G8" s="3" t="s">
        <v>11</v>
      </c>
      <c r="H8" s="3">
        <v>744.66</v>
      </c>
      <c r="I8" s="3">
        <f t="shared" si="0"/>
        <v>42847.736399999994</v>
      </c>
    </row>
    <row r="9" spans="1:9">
      <c r="A9" s="3" t="s">
        <v>25</v>
      </c>
      <c r="B9" s="3" t="s">
        <v>67</v>
      </c>
      <c r="C9" s="3">
        <v>42.87</v>
      </c>
      <c r="D9" s="3">
        <v>37.51</v>
      </c>
      <c r="E9" s="3">
        <v>29.23</v>
      </c>
      <c r="F9" s="3">
        <v>115.08</v>
      </c>
      <c r="G9" s="3" t="s">
        <v>11</v>
      </c>
      <c r="H9" s="3">
        <v>342.9</v>
      </c>
      <c r="I9" s="3">
        <f t="shared" si="0"/>
        <v>39460.931999999993</v>
      </c>
    </row>
    <row r="10" spans="1:9">
      <c r="A10" s="3"/>
      <c r="B10" s="3"/>
      <c r="C10" s="3"/>
      <c r="D10" s="3"/>
      <c r="E10" s="3"/>
      <c r="F10" s="3"/>
      <c r="G10" s="3"/>
      <c r="H10" s="3" t="s">
        <v>33</v>
      </c>
      <c r="I10" s="3">
        <f>SUM(I5:I9)</f>
        <v>763345.5033499999</v>
      </c>
    </row>
    <row r="11" spans="1:9">
      <c r="A11" s="5"/>
      <c r="B11" s="6"/>
      <c r="C11" s="6"/>
      <c r="D11" s="7"/>
      <c r="E11" s="7"/>
      <c r="F11" s="7"/>
      <c r="G11" s="4"/>
      <c r="H11" s="3" t="s">
        <v>34</v>
      </c>
      <c r="I11" s="3">
        <f>I10*18/100</f>
        <v>137402.190603</v>
      </c>
    </row>
    <row r="12" spans="1:9">
      <c r="A12" s="5"/>
      <c r="B12" s="6"/>
      <c r="C12" s="6"/>
      <c r="D12" s="7"/>
      <c r="E12" s="7"/>
      <c r="F12" s="7"/>
      <c r="G12" s="4"/>
      <c r="H12" s="3"/>
      <c r="I12" s="3">
        <f>I11+I10</f>
        <v>900747.69395299989</v>
      </c>
    </row>
    <row r="13" spans="1:9">
      <c r="A13" s="5"/>
      <c r="B13" s="6"/>
      <c r="C13" s="6"/>
      <c r="D13" s="7"/>
      <c r="E13" s="7"/>
      <c r="F13" s="7"/>
      <c r="G13" s="4"/>
      <c r="H13" s="3" t="s">
        <v>35</v>
      </c>
      <c r="I13" s="3">
        <f>I12*1/100</f>
        <v>9007.4769395299991</v>
      </c>
    </row>
    <row r="14" spans="1:9">
      <c r="A14" s="5"/>
      <c r="B14" s="6"/>
      <c r="C14" s="6"/>
      <c r="D14" s="7"/>
      <c r="E14" s="7"/>
      <c r="F14" s="7"/>
      <c r="G14" s="4"/>
      <c r="H14" s="3" t="s">
        <v>33</v>
      </c>
      <c r="I14" s="3">
        <f>I13+I12</f>
        <v>909755.17089252989</v>
      </c>
    </row>
  </sheetData>
  <mergeCells count="3">
    <mergeCell ref="A1:I1"/>
    <mergeCell ref="A2:I2"/>
    <mergeCell ref="A3:I3"/>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F14"/>
  <sheetViews>
    <sheetView topLeftCell="A10" workbookViewId="0">
      <selection activeCell="I5" sqref="I5"/>
    </sheetView>
  </sheetViews>
  <sheetFormatPr defaultRowHeight="15"/>
  <cols>
    <col min="1" max="1" width="9.140625" style="8"/>
    <col min="2" max="2" width="44.5703125" style="9" customWidth="1"/>
    <col min="3" max="3" width="9.140625" style="1"/>
    <col min="4" max="4" width="9.140625" style="10"/>
    <col min="5" max="5" width="9.140625" style="1"/>
    <col min="6" max="6" width="16.42578125" style="11" customWidth="1"/>
    <col min="7" max="16384" width="9.140625" style="1"/>
  </cols>
  <sheetData>
    <row r="1" spans="1:6" ht="18.75">
      <c r="A1" s="13" t="s">
        <v>0</v>
      </c>
      <c r="B1" s="13"/>
      <c r="C1" s="13"/>
      <c r="D1" s="13"/>
      <c r="E1" s="13"/>
      <c r="F1" s="13"/>
    </row>
    <row r="2" spans="1:6" ht="18.75">
      <c r="A2" s="13" t="s">
        <v>1</v>
      </c>
      <c r="B2" s="13"/>
      <c r="C2" s="13"/>
      <c r="D2" s="13"/>
      <c r="E2" s="13"/>
      <c r="F2" s="13"/>
    </row>
    <row r="3" spans="1:6" ht="57.75" customHeight="1">
      <c r="A3" s="14" t="s">
        <v>68</v>
      </c>
      <c r="B3" s="14"/>
      <c r="C3" s="14"/>
      <c r="D3" s="14"/>
      <c r="E3" s="14"/>
      <c r="F3" s="14"/>
    </row>
    <row r="4" spans="1:6">
      <c r="A4" s="2" t="s">
        <v>3</v>
      </c>
      <c r="B4" s="2" t="s">
        <v>4</v>
      </c>
      <c r="C4" s="2" t="s">
        <v>5</v>
      </c>
      <c r="D4" s="2" t="s">
        <v>6</v>
      </c>
      <c r="E4" s="2" t="s">
        <v>7</v>
      </c>
      <c r="F4" s="2" t="s">
        <v>8</v>
      </c>
    </row>
    <row r="5" spans="1:6" ht="60">
      <c r="A5" s="3" t="s">
        <v>69</v>
      </c>
      <c r="B5" s="3" t="s">
        <v>70</v>
      </c>
      <c r="C5" s="3">
        <v>57.62</v>
      </c>
      <c r="D5" s="3" t="s">
        <v>21</v>
      </c>
      <c r="E5" s="3">
        <v>194.5</v>
      </c>
      <c r="F5" s="3">
        <f>C5*E5</f>
        <v>11207.09</v>
      </c>
    </row>
    <row r="6" spans="1:6" ht="75">
      <c r="A6" s="3" t="s">
        <v>71</v>
      </c>
      <c r="B6" s="3" t="s">
        <v>72</v>
      </c>
      <c r="C6" s="3">
        <v>87.793999999999997</v>
      </c>
      <c r="D6" s="3" t="s">
        <v>14</v>
      </c>
      <c r="E6" s="3">
        <v>4961.7299999999996</v>
      </c>
      <c r="F6" s="3">
        <f t="shared" ref="F6:F9" si="0">C6*E6</f>
        <v>435610.12361999997</v>
      </c>
    </row>
    <row r="7" spans="1:6">
      <c r="A7" s="3">
        <v>3</v>
      </c>
      <c r="B7" s="3" t="s">
        <v>73</v>
      </c>
      <c r="C7" s="3"/>
      <c r="D7" s="3"/>
      <c r="E7" s="3"/>
      <c r="F7" s="3">
        <f t="shared" si="0"/>
        <v>0</v>
      </c>
    </row>
    <row r="8" spans="1:6">
      <c r="A8" s="3"/>
      <c r="B8" s="3" t="s">
        <v>74</v>
      </c>
      <c r="C8" s="3">
        <v>37.75</v>
      </c>
      <c r="D8" s="3" t="s">
        <v>75</v>
      </c>
      <c r="E8" s="3">
        <v>744.66</v>
      </c>
      <c r="F8" s="3">
        <f t="shared" si="0"/>
        <v>28110.914999999997</v>
      </c>
    </row>
    <row r="9" spans="1:6">
      <c r="A9" s="3"/>
      <c r="B9" s="3" t="s">
        <v>76</v>
      </c>
      <c r="C9" s="3">
        <v>75.5</v>
      </c>
      <c r="D9" s="3" t="s">
        <v>75</v>
      </c>
      <c r="E9" s="3">
        <v>342.9</v>
      </c>
      <c r="F9" s="3">
        <f t="shared" si="0"/>
        <v>25888.949999999997</v>
      </c>
    </row>
    <row r="10" spans="1:6">
      <c r="A10" s="5"/>
      <c r="B10" s="6"/>
      <c r="C10" s="7"/>
      <c r="D10" s="4"/>
      <c r="E10" s="7" t="s">
        <v>33</v>
      </c>
      <c r="F10" s="12">
        <f>SUM(F5:F9)</f>
        <v>500817.07861999999</v>
      </c>
    </row>
    <row r="11" spans="1:6" ht="30">
      <c r="A11" s="5"/>
      <c r="B11" s="6"/>
      <c r="C11" s="7"/>
      <c r="D11" s="4"/>
      <c r="E11" s="3" t="s">
        <v>34</v>
      </c>
      <c r="F11" s="3">
        <f>F10*18/100</f>
        <v>90147.074151599998</v>
      </c>
    </row>
    <row r="12" spans="1:6">
      <c r="A12" s="5"/>
      <c r="B12" s="6"/>
      <c r="C12" s="7"/>
      <c r="D12" s="4"/>
      <c r="E12" s="3"/>
      <c r="F12" s="3">
        <f>F11+F10</f>
        <v>590964.15277159994</v>
      </c>
    </row>
    <row r="13" spans="1:6" ht="30">
      <c r="A13" s="5"/>
      <c r="B13" s="6"/>
      <c r="C13" s="7"/>
      <c r="D13" s="4"/>
      <c r="E13" s="3" t="s">
        <v>35</v>
      </c>
      <c r="F13" s="3">
        <f>F12*1/100</f>
        <v>5909.6415277159995</v>
      </c>
    </row>
    <row r="14" spans="1:6">
      <c r="A14" s="5"/>
      <c r="B14" s="6"/>
      <c r="C14" s="7"/>
      <c r="D14" s="4"/>
      <c r="E14" s="3" t="s">
        <v>77</v>
      </c>
      <c r="F14" s="3">
        <f>F13+F12</f>
        <v>596873.79429931589</v>
      </c>
    </row>
  </sheetData>
  <mergeCells count="3">
    <mergeCell ref="A1:F1"/>
    <mergeCell ref="A2:F2"/>
    <mergeCell ref="A3:F3"/>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F20"/>
  <sheetViews>
    <sheetView topLeftCell="A13" workbookViewId="0">
      <selection activeCell="H3" sqref="H3"/>
    </sheetView>
  </sheetViews>
  <sheetFormatPr defaultRowHeight="15"/>
  <cols>
    <col min="1" max="1" width="9.140625" style="8"/>
    <col min="2" max="2" width="44.5703125" style="9" customWidth="1"/>
    <col min="3" max="3" width="9.140625" style="1"/>
    <col min="4" max="4" width="9.140625" style="10"/>
    <col min="5" max="5" width="9.140625" style="1"/>
    <col min="6" max="6" width="16.42578125" style="11" customWidth="1"/>
    <col min="7" max="16384" width="9.140625" style="1"/>
  </cols>
  <sheetData>
    <row r="1" spans="1:6" ht="18.75">
      <c r="A1" s="13" t="s">
        <v>0</v>
      </c>
      <c r="B1" s="13"/>
      <c r="C1" s="13"/>
      <c r="D1" s="13"/>
      <c r="E1" s="13"/>
      <c r="F1" s="13"/>
    </row>
    <row r="2" spans="1:6" ht="18.75">
      <c r="A2" s="13" t="s">
        <v>1</v>
      </c>
      <c r="B2" s="13"/>
      <c r="C2" s="13"/>
      <c r="D2" s="13"/>
      <c r="E2" s="13"/>
      <c r="F2" s="13"/>
    </row>
    <row r="3" spans="1:6" ht="57.75" customHeight="1">
      <c r="A3" s="14" t="s">
        <v>78</v>
      </c>
      <c r="B3" s="14"/>
      <c r="C3" s="14"/>
      <c r="D3" s="14"/>
      <c r="E3" s="14"/>
      <c r="F3" s="14"/>
    </row>
    <row r="4" spans="1:6">
      <c r="A4" s="2" t="s">
        <v>3</v>
      </c>
      <c r="B4" s="2" t="s">
        <v>4</v>
      </c>
      <c r="C4" s="2" t="s">
        <v>5</v>
      </c>
      <c r="D4" s="2" t="s">
        <v>6</v>
      </c>
      <c r="E4" s="2" t="s">
        <v>7</v>
      </c>
      <c r="F4" s="2" t="s">
        <v>8</v>
      </c>
    </row>
    <row r="5" spans="1:6" ht="165">
      <c r="A5" s="3" t="s">
        <v>79</v>
      </c>
      <c r="B5" s="3" t="s">
        <v>80</v>
      </c>
      <c r="C5" s="3">
        <v>66.400000000000006</v>
      </c>
      <c r="D5" s="3" t="s">
        <v>75</v>
      </c>
      <c r="E5" s="3">
        <v>167.33</v>
      </c>
      <c r="F5" s="3">
        <f>C5*E5</f>
        <v>11110.712000000001</v>
      </c>
    </row>
    <row r="6" spans="1:6" ht="120">
      <c r="A6" s="3" t="s">
        <v>81</v>
      </c>
      <c r="B6" s="3" t="s">
        <v>82</v>
      </c>
      <c r="C6" s="3">
        <v>7.93</v>
      </c>
      <c r="D6" s="3" t="s">
        <v>75</v>
      </c>
      <c r="E6" s="3">
        <v>589.51</v>
      </c>
      <c r="F6" s="3">
        <f t="shared" ref="F6:F15" si="0">C6*E6</f>
        <v>4674.8143</v>
      </c>
    </row>
    <row r="7" spans="1:6" ht="90">
      <c r="A7" s="3" t="s">
        <v>83</v>
      </c>
      <c r="B7" s="3" t="s">
        <v>84</v>
      </c>
      <c r="C7" s="3">
        <v>41.3</v>
      </c>
      <c r="D7" s="3" t="s">
        <v>75</v>
      </c>
      <c r="E7" s="3">
        <v>1756.4</v>
      </c>
      <c r="F7" s="3">
        <f t="shared" si="0"/>
        <v>72539.319999999992</v>
      </c>
    </row>
    <row r="8" spans="1:6" ht="60">
      <c r="A8" s="3" t="s">
        <v>85</v>
      </c>
      <c r="B8" s="3" t="s">
        <v>70</v>
      </c>
      <c r="C8" s="3">
        <v>46.47</v>
      </c>
      <c r="D8" s="3" t="s">
        <v>21</v>
      </c>
      <c r="E8" s="3">
        <v>194.5</v>
      </c>
      <c r="F8" s="3">
        <f t="shared" si="0"/>
        <v>9038.4149999999991</v>
      </c>
    </row>
    <row r="9" spans="1:6" ht="75">
      <c r="A9" s="3" t="s">
        <v>86</v>
      </c>
      <c r="B9" s="3" t="s">
        <v>87</v>
      </c>
      <c r="C9" s="3">
        <v>99.122</v>
      </c>
      <c r="D9" s="3" t="s">
        <v>14</v>
      </c>
      <c r="E9" s="3">
        <v>4961.7299999999996</v>
      </c>
      <c r="F9" s="3">
        <f t="shared" si="0"/>
        <v>491816.60105999996</v>
      </c>
    </row>
    <row r="10" spans="1:6">
      <c r="A10" s="3">
        <v>6</v>
      </c>
      <c r="B10" s="3" t="s">
        <v>73</v>
      </c>
      <c r="C10" s="3"/>
      <c r="D10" s="3"/>
      <c r="E10" s="3"/>
      <c r="F10" s="3">
        <f t="shared" si="0"/>
        <v>0</v>
      </c>
    </row>
    <row r="11" spans="1:6">
      <c r="A11" s="3"/>
      <c r="B11" s="3" t="s">
        <v>74</v>
      </c>
      <c r="C11" s="3">
        <v>42.62</v>
      </c>
      <c r="D11" s="3" t="s">
        <v>75</v>
      </c>
      <c r="E11" s="3">
        <v>744.66</v>
      </c>
      <c r="F11" s="3">
        <f t="shared" si="0"/>
        <v>31737.409199999998</v>
      </c>
    </row>
    <row r="12" spans="1:6">
      <c r="A12" s="3"/>
      <c r="B12" s="3" t="s">
        <v>88</v>
      </c>
      <c r="C12" s="3">
        <v>7.93</v>
      </c>
      <c r="D12" s="3" t="s">
        <v>75</v>
      </c>
      <c r="E12" s="3">
        <v>387.54</v>
      </c>
      <c r="F12" s="3">
        <f t="shared" si="0"/>
        <v>3073.1922</v>
      </c>
    </row>
    <row r="13" spans="1:6">
      <c r="A13" s="3"/>
      <c r="B13" s="3" t="s">
        <v>76</v>
      </c>
      <c r="C13" s="3">
        <v>85.24</v>
      </c>
      <c r="D13" s="3" t="s">
        <v>75</v>
      </c>
      <c r="E13" s="3">
        <v>342.9</v>
      </c>
      <c r="F13" s="3">
        <f t="shared" si="0"/>
        <v>29228.795999999995</v>
      </c>
    </row>
    <row r="14" spans="1:6">
      <c r="A14" s="3"/>
      <c r="B14" s="3" t="s">
        <v>89</v>
      </c>
      <c r="C14" s="3">
        <v>41.3</v>
      </c>
      <c r="D14" s="3" t="s">
        <v>75</v>
      </c>
      <c r="E14" s="3">
        <v>570.94000000000005</v>
      </c>
      <c r="F14" s="3">
        <f t="shared" si="0"/>
        <v>23579.822</v>
      </c>
    </row>
    <row r="15" spans="1:6">
      <c r="A15" s="3"/>
      <c r="B15" s="3" t="s">
        <v>90</v>
      </c>
      <c r="C15" s="3">
        <v>66.400000000000006</v>
      </c>
      <c r="D15" s="3" t="s">
        <v>75</v>
      </c>
      <c r="E15" s="3">
        <v>117.54</v>
      </c>
      <c r="F15" s="3">
        <f t="shared" si="0"/>
        <v>7804.6560000000009</v>
      </c>
    </row>
    <row r="16" spans="1:6">
      <c r="A16" s="5"/>
      <c r="B16" s="6"/>
      <c r="C16" s="7"/>
      <c r="D16" s="4"/>
      <c r="E16" s="7" t="s">
        <v>33</v>
      </c>
      <c r="F16" s="12">
        <f>SUM(F5:F15)</f>
        <v>684603.73775999993</v>
      </c>
    </row>
    <row r="17" spans="1:6" ht="30">
      <c r="A17" s="5"/>
      <c r="B17" s="6"/>
      <c r="C17" s="7"/>
      <c r="D17" s="4"/>
      <c r="E17" s="3" t="s">
        <v>34</v>
      </c>
      <c r="F17" s="3">
        <f>F16*18/100</f>
        <v>123228.67279679999</v>
      </c>
    </row>
    <row r="18" spans="1:6">
      <c r="A18" s="5"/>
      <c r="B18" s="6"/>
      <c r="C18" s="7"/>
      <c r="D18" s="4"/>
      <c r="E18" s="3"/>
      <c r="F18" s="3">
        <f>F17+F16</f>
        <v>807832.41055679996</v>
      </c>
    </row>
    <row r="19" spans="1:6" ht="30">
      <c r="A19" s="5"/>
      <c r="B19" s="6"/>
      <c r="C19" s="7"/>
      <c r="D19" s="4"/>
      <c r="E19" s="3" t="s">
        <v>35</v>
      </c>
      <c r="F19" s="3">
        <f>F18*1/100</f>
        <v>8078.324105568</v>
      </c>
    </row>
    <row r="20" spans="1:6">
      <c r="A20" s="5"/>
      <c r="B20" s="6"/>
      <c r="C20" s="7"/>
      <c r="D20" s="4"/>
      <c r="E20" s="3" t="s">
        <v>77</v>
      </c>
      <c r="F20" s="3">
        <f>F19+F18</f>
        <v>815910.73466236796</v>
      </c>
    </row>
  </sheetData>
  <mergeCells count="3">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20"/>
  <sheetViews>
    <sheetView workbookViewId="0">
      <selection activeCell="A3" sqref="A3:F3"/>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13" t="s">
        <v>0</v>
      </c>
      <c r="B1" s="13"/>
      <c r="C1" s="13"/>
      <c r="D1" s="13"/>
      <c r="E1" s="13"/>
      <c r="F1" s="13"/>
    </row>
    <row r="2" spans="1:6" ht="18.75">
      <c r="A2" s="13" t="s">
        <v>1</v>
      </c>
      <c r="B2" s="13"/>
      <c r="C2" s="13"/>
      <c r="D2" s="13"/>
      <c r="E2" s="13"/>
      <c r="F2" s="13"/>
    </row>
    <row r="3" spans="1:6" ht="59.25" customHeight="1">
      <c r="A3" s="14" t="s">
        <v>36</v>
      </c>
      <c r="B3" s="14"/>
      <c r="C3" s="14"/>
      <c r="D3" s="14"/>
      <c r="E3" s="14"/>
      <c r="F3" s="14"/>
    </row>
    <row r="4" spans="1:6">
      <c r="A4" s="2" t="s">
        <v>3</v>
      </c>
      <c r="B4" s="2" t="s">
        <v>4</v>
      </c>
      <c r="C4" s="2" t="s">
        <v>5</v>
      </c>
      <c r="D4" s="2" t="s">
        <v>6</v>
      </c>
      <c r="E4" s="2" t="s">
        <v>7</v>
      </c>
      <c r="F4" s="2" t="s">
        <v>8</v>
      </c>
    </row>
    <row r="5" spans="1:6" ht="165">
      <c r="A5" s="3" t="s">
        <v>9</v>
      </c>
      <c r="B5" s="3" t="s">
        <v>10</v>
      </c>
      <c r="C5" s="3">
        <v>88.5</v>
      </c>
      <c r="D5" s="3" t="s">
        <v>11</v>
      </c>
      <c r="E5" s="3">
        <v>151.82</v>
      </c>
      <c r="F5" s="3">
        <f t="shared" ref="F5:F15" si="0">C5*E5</f>
        <v>13436.07</v>
      </c>
    </row>
    <row r="6" spans="1:6" ht="105">
      <c r="A6" s="3" t="s">
        <v>12</v>
      </c>
      <c r="B6" s="3" t="s">
        <v>13</v>
      </c>
      <c r="C6" s="3">
        <v>17.7</v>
      </c>
      <c r="D6" s="3" t="s">
        <v>14</v>
      </c>
      <c r="E6" s="3">
        <v>589.51</v>
      </c>
      <c r="F6" s="3">
        <f t="shared" si="0"/>
        <v>10434.326999999999</v>
      </c>
    </row>
    <row r="7" spans="1:6" ht="90">
      <c r="A7" s="3" t="s">
        <v>15</v>
      </c>
      <c r="B7" s="3" t="s">
        <v>16</v>
      </c>
      <c r="C7" s="3">
        <v>29.03</v>
      </c>
      <c r="D7" s="3" t="s">
        <v>11</v>
      </c>
      <c r="E7" s="3">
        <v>1756.4</v>
      </c>
      <c r="F7" s="3">
        <f t="shared" si="0"/>
        <v>50988.292000000001</v>
      </c>
    </row>
    <row r="8" spans="1:6" ht="90">
      <c r="A8" s="3" t="s">
        <v>17</v>
      </c>
      <c r="B8" s="3" t="s">
        <v>18</v>
      </c>
      <c r="C8" s="3">
        <v>35.4</v>
      </c>
      <c r="D8" s="3" t="s">
        <v>11</v>
      </c>
      <c r="E8" s="3">
        <v>4961.7299999999996</v>
      </c>
      <c r="F8" s="3">
        <f t="shared" si="0"/>
        <v>175645.24199999997</v>
      </c>
    </row>
    <row r="9" spans="1:6" ht="60">
      <c r="A9" s="3" t="s">
        <v>19</v>
      </c>
      <c r="B9" s="3" t="s">
        <v>20</v>
      </c>
      <c r="C9" s="3">
        <v>23.23</v>
      </c>
      <c r="D9" s="3" t="s">
        <v>21</v>
      </c>
      <c r="E9" s="3">
        <v>194.5</v>
      </c>
      <c r="F9" s="3">
        <f t="shared" si="0"/>
        <v>4518.2349999999997</v>
      </c>
    </row>
    <row r="10" spans="1:6">
      <c r="A10" s="4">
        <v>6</v>
      </c>
      <c r="B10" s="3" t="s">
        <v>22</v>
      </c>
      <c r="C10" s="3"/>
      <c r="D10" s="3"/>
      <c r="E10" s="3"/>
      <c r="F10" s="3"/>
    </row>
    <row r="11" spans="1:6">
      <c r="A11" s="3" t="s">
        <v>23</v>
      </c>
      <c r="B11" s="3" t="s">
        <v>24</v>
      </c>
      <c r="C11" s="3">
        <v>15.22</v>
      </c>
      <c r="D11" s="3" t="s">
        <v>11</v>
      </c>
      <c r="E11" s="3">
        <v>848.82</v>
      </c>
      <c r="F11" s="3">
        <f t="shared" si="0"/>
        <v>12919.040400000002</v>
      </c>
    </row>
    <row r="12" spans="1:6">
      <c r="A12" s="3" t="s">
        <v>25</v>
      </c>
      <c r="B12" s="3" t="s">
        <v>26</v>
      </c>
      <c r="C12" s="3">
        <v>17.7</v>
      </c>
      <c r="D12" s="3" t="s">
        <v>11</v>
      </c>
      <c r="E12" s="3">
        <v>313.14</v>
      </c>
      <c r="F12" s="3">
        <f t="shared" si="0"/>
        <v>5542.5779999999995</v>
      </c>
    </row>
    <row r="13" spans="1:6">
      <c r="A13" s="3" t="s">
        <v>27</v>
      </c>
      <c r="B13" s="3" t="s">
        <v>28</v>
      </c>
      <c r="C13" s="3">
        <v>30.44</v>
      </c>
      <c r="D13" s="3" t="s">
        <v>11</v>
      </c>
      <c r="E13" s="3">
        <v>447.06</v>
      </c>
      <c r="F13" s="3">
        <f t="shared" si="0"/>
        <v>13608.5064</v>
      </c>
    </row>
    <row r="14" spans="1:6">
      <c r="A14" s="3" t="s">
        <v>29</v>
      </c>
      <c r="B14" s="3" t="s">
        <v>30</v>
      </c>
      <c r="C14" s="3">
        <v>29.03</v>
      </c>
      <c r="D14" s="3" t="s">
        <v>11</v>
      </c>
      <c r="E14" s="3">
        <v>679.66</v>
      </c>
      <c r="F14" s="3">
        <f t="shared" si="0"/>
        <v>19730.5298</v>
      </c>
    </row>
    <row r="15" spans="1:6">
      <c r="A15" s="3" t="s">
        <v>31</v>
      </c>
      <c r="B15" s="3" t="s">
        <v>32</v>
      </c>
      <c r="C15" s="3">
        <v>88.5</v>
      </c>
      <c r="D15" s="3" t="s">
        <v>11</v>
      </c>
      <c r="E15" s="3">
        <v>117.54</v>
      </c>
      <c r="F15" s="3">
        <f t="shared" si="0"/>
        <v>10402.290000000001</v>
      </c>
    </row>
    <row r="16" spans="1:6">
      <c r="A16" s="3"/>
      <c r="B16" s="3"/>
      <c r="C16" s="3"/>
      <c r="D16" s="3"/>
      <c r="E16" s="3" t="s">
        <v>33</v>
      </c>
      <c r="F16" s="3">
        <f>SUM(F5:F15)</f>
        <v>317225.11059999996</v>
      </c>
    </row>
    <row r="17" spans="1:6">
      <c r="A17" s="5"/>
      <c r="B17" s="6"/>
      <c r="C17" s="7"/>
      <c r="D17" s="4"/>
      <c r="E17" s="3" t="s">
        <v>34</v>
      </c>
      <c r="F17" s="3">
        <f>F16*18/100</f>
        <v>57100.519907999987</v>
      </c>
    </row>
    <row r="18" spans="1:6">
      <c r="A18" s="5"/>
      <c r="B18" s="6"/>
      <c r="C18" s="7"/>
      <c r="D18" s="4"/>
      <c r="E18" s="3"/>
      <c r="F18" s="3">
        <f>F17+F16</f>
        <v>374325.63050799991</v>
      </c>
    </row>
    <row r="19" spans="1:6">
      <c r="A19" s="5"/>
      <c r="B19" s="6"/>
      <c r="C19" s="7"/>
      <c r="D19" s="4"/>
      <c r="E19" s="3" t="s">
        <v>35</v>
      </c>
      <c r="F19" s="3">
        <f>F18*1/100</f>
        <v>3743.256305079999</v>
      </c>
    </row>
    <row r="20" spans="1:6">
      <c r="A20" s="5"/>
      <c r="B20" s="6"/>
      <c r="C20" s="7"/>
      <c r="D20" s="4"/>
      <c r="E20" s="3" t="s">
        <v>33</v>
      </c>
      <c r="F20" s="3">
        <f>F19+F18</f>
        <v>378068.88681307994</v>
      </c>
    </row>
  </sheetData>
  <mergeCells count="3">
    <mergeCell ref="A1:F1"/>
    <mergeCell ref="A2:F2"/>
    <mergeCell ref="A3:F3"/>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F20"/>
  <sheetViews>
    <sheetView topLeftCell="A10" workbookViewId="0">
      <selection activeCell="H3" sqref="H3"/>
    </sheetView>
  </sheetViews>
  <sheetFormatPr defaultRowHeight="15"/>
  <cols>
    <col min="1" max="1" width="9.140625" style="8"/>
    <col min="2" max="2" width="44.5703125" style="9" customWidth="1"/>
    <col min="3" max="3" width="9.140625" style="1"/>
    <col min="4" max="4" width="9.140625" style="10"/>
    <col min="5" max="5" width="9.140625" style="1"/>
    <col min="6" max="6" width="16.42578125" style="11" customWidth="1"/>
    <col min="7" max="16384" width="9.140625" style="1"/>
  </cols>
  <sheetData>
    <row r="1" spans="1:6" ht="18.75">
      <c r="A1" s="13" t="s">
        <v>0</v>
      </c>
      <c r="B1" s="13"/>
      <c r="C1" s="13"/>
      <c r="D1" s="13"/>
      <c r="E1" s="13"/>
      <c r="F1" s="13"/>
    </row>
    <row r="2" spans="1:6" ht="18.75">
      <c r="A2" s="13" t="s">
        <v>1</v>
      </c>
      <c r="B2" s="13"/>
      <c r="C2" s="13"/>
      <c r="D2" s="13"/>
      <c r="E2" s="13"/>
      <c r="F2" s="13"/>
    </row>
    <row r="3" spans="1:6" ht="57.75" customHeight="1">
      <c r="A3" s="14" t="s">
        <v>91</v>
      </c>
      <c r="B3" s="14"/>
      <c r="C3" s="14"/>
      <c r="D3" s="14"/>
      <c r="E3" s="14"/>
      <c r="F3" s="14"/>
    </row>
    <row r="4" spans="1:6">
      <c r="A4" s="2" t="s">
        <v>3</v>
      </c>
      <c r="B4" s="2" t="s">
        <v>4</v>
      </c>
      <c r="C4" s="2" t="s">
        <v>5</v>
      </c>
      <c r="D4" s="2" t="s">
        <v>6</v>
      </c>
      <c r="E4" s="2" t="s">
        <v>7</v>
      </c>
      <c r="F4" s="2" t="s">
        <v>8</v>
      </c>
    </row>
    <row r="5" spans="1:6" ht="165">
      <c r="A5" s="3" t="s">
        <v>79</v>
      </c>
      <c r="B5" s="3" t="s">
        <v>80</v>
      </c>
      <c r="C5" s="3">
        <v>49.33</v>
      </c>
      <c r="D5" s="3" t="s">
        <v>75</v>
      </c>
      <c r="E5" s="3">
        <v>167.33</v>
      </c>
      <c r="F5" s="3">
        <f>C5*E5</f>
        <v>8254.3888999999999</v>
      </c>
    </row>
    <row r="6" spans="1:6" ht="120">
      <c r="A6" s="3" t="s">
        <v>81</v>
      </c>
      <c r="B6" s="3" t="s">
        <v>82</v>
      </c>
      <c r="C6" s="3">
        <v>5.89</v>
      </c>
      <c r="D6" s="3" t="s">
        <v>75</v>
      </c>
      <c r="E6" s="3">
        <v>589.51</v>
      </c>
      <c r="F6" s="3">
        <f t="shared" ref="F6:F9" si="0">C6*E6</f>
        <v>3472.2138999999997</v>
      </c>
    </row>
    <row r="7" spans="1:6" ht="90">
      <c r="A7" s="3" t="s">
        <v>83</v>
      </c>
      <c r="B7" s="3" t="s">
        <v>84</v>
      </c>
      <c r="C7" s="3">
        <v>30.68</v>
      </c>
      <c r="D7" s="3" t="s">
        <v>75</v>
      </c>
      <c r="E7" s="3">
        <v>1756.4</v>
      </c>
      <c r="F7" s="3">
        <f t="shared" si="0"/>
        <v>53886.351999999999</v>
      </c>
    </row>
    <row r="8" spans="1:6" ht="60">
      <c r="A8" s="3" t="s">
        <v>85</v>
      </c>
      <c r="B8" s="3" t="s">
        <v>92</v>
      </c>
      <c r="C8" s="3">
        <v>25.56</v>
      </c>
      <c r="D8" s="3" t="s">
        <v>21</v>
      </c>
      <c r="E8" s="3">
        <v>194.5</v>
      </c>
      <c r="F8" s="3">
        <f t="shared" si="0"/>
        <v>4971.42</v>
      </c>
    </row>
    <row r="9" spans="1:6" ht="75">
      <c r="A9" s="3" t="s">
        <v>86</v>
      </c>
      <c r="B9" s="3" t="s">
        <v>87</v>
      </c>
      <c r="C9" s="3">
        <v>51.826999999999998</v>
      </c>
      <c r="D9" s="3" t="s">
        <v>14</v>
      </c>
      <c r="E9" s="3">
        <v>4961.7299999999996</v>
      </c>
      <c r="F9" s="3">
        <f t="shared" si="0"/>
        <v>257151.58070999998</v>
      </c>
    </row>
    <row r="10" spans="1:6">
      <c r="A10" s="3">
        <v>6</v>
      </c>
      <c r="B10" s="3" t="s">
        <v>73</v>
      </c>
      <c r="C10" s="3"/>
      <c r="D10" s="3"/>
      <c r="E10" s="3"/>
      <c r="F10" s="3"/>
    </row>
    <row r="11" spans="1:6">
      <c r="A11" s="3"/>
      <c r="B11" s="3" t="s">
        <v>74</v>
      </c>
      <c r="C11" s="3">
        <v>22.29</v>
      </c>
      <c r="D11" s="3" t="s">
        <v>75</v>
      </c>
      <c r="E11" s="3">
        <v>744.66</v>
      </c>
      <c r="F11" s="3">
        <f t="shared" ref="F11:F15" si="1">PRODUCT(C11:E11)</f>
        <v>16598.471399999999</v>
      </c>
    </row>
    <row r="12" spans="1:6">
      <c r="A12" s="3"/>
      <c r="B12" s="3" t="s">
        <v>88</v>
      </c>
      <c r="C12" s="3">
        <v>5.89</v>
      </c>
      <c r="D12" s="3" t="s">
        <v>75</v>
      </c>
      <c r="E12" s="3">
        <v>387.54</v>
      </c>
      <c r="F12" s="3">
        <f t="shared" si="1"/>
        <v>2282.6106</v>
      </c>
    </row>
    <row r="13" spans="1:6">
      <c r="A13" s="3"/>
      <c r="B13" s="3" t="s">
        <v>76</v>
      </c>
      <c r="C13" s="3">
        <v>44.57</v>
      </c>
      <c r="D13" s="3" t="s">
        <v>75</v>
      </c>
      <c r="E13" s="3">
        <v>342.9</v>
      </c>
      <c r="F13" s="3">
        <f t="shared" si="1"/>
        <v>15283.053</v>
      </c>
    </row>
    <row r="14" spans="1:6">
      <c r="A14" s="3"/>
      <c r="B14" s="3" t="s">
        <v>89</v>
      </c>
      <c r="C14" s="3">
        <v>30.68</v>
      </c>
      <c r="D14" s="3" t="s">
        <v>75</v>
      </c>
      <c r="E14" s="3">
        <v>570.94000000000005</v>
      </c>
      <c r="F14" s="3">
        <f t="shared" si="1"/>
        <v>17516.439200000001</v>
      </c>
    </row>
    <row r="15" spans="1:6">
      <c r="A15" s="3"/>
      <c r="B15" s="3" t="s">
        <v>90</v>
      </c>
      <c r="C15" s="3">
        <v>49.33</v>
      </c>
      <c r="D15" s="3" t="s">
        <v>75</v>
      </c>
      <c r="E15" s="3">
        <v>117.54</v>
      </c>
      <c r="F15" s="3">
        <f t="shared" si="1"/>
        <v>5798.2482</v>
      </c>
    </row>
    <row r="16" spans="1:6">
      <c r="A16" s="5"/>
      <c r="B16" s="6"/>
      <c r="C16" s="7"/>
      <c r="D16" s="4"/>
      <c r="E16" s="7" t="s">
        <v>33</v>
      </c>
      <c r="F16" s="12">
        <f>SUM(F5:F15)</f>
        <v>385214.77791</v>
      </c>
    </row>
    <row r="17" spans="1:6" ht="30">
      <c r="A17" s="5"/>
      <c r="B17" s="6"/>
      <c r="C17" s="7"/>
      <c r="D17" s="4"/>
      <c r="E17" s="3" t="s">
        <v>34</v>
      </c>
      <c r="F17" s="3">
        <f>F16*18/100</f>
        <v>69338.66002380001</v>
      </c>
    </row>
    <row r="18" spans="1:6">
      <c r="A18" s="5"/>
      <c r="B18" s="6"/>
      <c r="C18" s="7"/>
      <c r="D18" s="4"/>
      <c r="E18" s="3"/>
      <c r="F18" s="3">
        <f>F17+F16</f>
        <v>454553.43793380004</v>
      </c>
    </row>
    <row r="19" spans="1:6" ht="30">
      <c r="A19" s="5"/>
      <c r="B19" s="6"/>
      <c r="C19" s="7"/>
      <c r="D19" s="4"/>
      <c r="E19" s="3" t="s">
        <v>35</v>
      </c>
      <c r="F19" s="3">
        <f>F18*1/100</f>
        <v>4545.5343793380007</v>
      </c>
    </row>
    <row r="20" spans="1:6">
      <c r="A20" s="5"/>
      <c r="B20" s="6"/>
      <c r="C20" s="7"/>
      <c r="D20" s="4"/>
      <c r="E20" s="3" t="s">
        <v>77</v>
      </c>
      <c r="F20" s="3">
        <f>F19+F18</f>
        <v>459098.97231313802</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20"/>
  <sheetViews>
    <sheetView topLeftCell="A19" workbookViewId="0">
      <selection activeCell="B5" sqref="B5"/>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13" t="s">
        <v>0</v>
      </c>
      <c r="B1" s="13"/>
      <c r="C1" s="13"/>
      <c r="D1" s="13"/>
      <c r="E1" s="13"/>
      <c r="F1" s="13"/>
    </row>
    <row r="2" spans="1:6" ht="18.75">
      <c r="A2" s="13" t="s">
        <v>1</v>
      </c>
      <c r="B2" s="13"/>
      <c r="C2" s="13"/>
      <c r="D2" s="13"/>
      <c r="E2" s="13"/>
      <c r="F2" s="13"/>
    </row>
    <row r="3" spans="1:6" ht="59.25" customHeight="1">
      <c r="A3" s="14" t="s">
        <v>37</v>
      </c>
      <c r="B3" s="14"/>
      <c r="C3" s="14"/>
      <c r="D3" s="14"/>
      <c r="E3" s="14"/>
      <c r="F3" s="14"/>
    </row>
    <row r="4" spans="1:6">
      <c r="A4" s="2" t="s">
        <v>3</v>
      </c>
      <c r="B4" s="2" t="s">
        <v>4</v>
      </c>
      <c r="C4" s="2" t="s">
        <v>5</v>
      </c>
      <c r="D4" s="2" t="s">
        <v>6</v>
      </c>
      <c r="E4" s="2" t="s">
        <v>7</v>
      </c>
      <c r="F4" s="2" t="s">
        <v>8</v>
      </c>
    </row>
    <row r="5" spans="1:6" ht="165">
      <c r="A5" s="3" t="s">
        <v>9</v>
      </c>
      <c r="B5" s="3" t="s">
        <v>10</v>
      </c>
      <c r="C5" s="3">
        <v>53.1</v>
      </c>
      <c r="D5" s="3" t="s">
        <v>11</v>
      </c>
      <c r="E5" s="3">
        <v>151.82</v>
      </c>
      <c r="F5" s="3">
        <f t="shared" ref="F5:F15" si="0">C5*E5</f>
        <v>8061.6419999999998</v>
      </c>
    </row>
    <row r="6" spans="1:6" ht="105">
      <c r="A6" s="3" t="s">
        <v>12</v>
      </c>
      <c r="B6" s="3" t="s">
        <v>13</v>
      </c>
      <c r="C6" s="3">
        <v>10.62</v>
      </c>
      <c r="D6" s="3" t="s">
        <v>14</v>
      </c>
      <c r="E6" s="3">
        <v>589.51</v>
      </c>
      <c r="F6" s="3">
        <f t="shared" si="0"/>
        <v>6260.596199999999</v>
      </c>
    </row>
    <row r="7" spans="1:6" ht="90">
      <c r="A7" s="3" t="s">
        <v>15</v>
      </c>
      <c r="B7" s="3" t="s">
        <v>16</v>
      </c>
      <c r="C7" s="3">
        <v>17.420000000000002</v>
      </c>
      <c r="D7" s="3" t="s">
        <v>11</v>
      </c>
      <c r="E7" s="3">
        <v>1756.4</v>
      </c>
      <c r="F7" s="3">
        <f t="shared" si="0"/>
        <v>30596.488000000005</v>
      </c>
    </row>
    <row r="8" spans="1:6" ht="90">
      <c r="A8" s="3" t="s">
        <v>17</v>
      </c>
      <c r="B8" s="3" t="s">
        <v>18</v>
      </c>
      <c r="C8" s="3">
        <v>21.24</v>
      </c>
      <c r="D8" s="3" t="s">
        <v>11</v>
      </c>
      <c r="E8" s="3">
        <v>4961.7299999999996</v>
      </c>
      <c r="F8" s="3">
        <f t="shared" si="0"/>
        <v>105387.14519999998</v>
      </c>
    </row>
    <row r="9" spans="1:6" ht="60">
      <c r="A9" s="3" t="s">
        <v>19</v>
      </c>
      <c r="B9" s="3" t="s">
        <v>20</v>
      </c>
      <c r="C9" s="3">
        <v>13.94</v>
      </c>
      <c r="D9" s="3" t="s">
        <v>21</v>
      </c>
      <c r="E9" s="3">
        <v>194.5</v>
      </c>
      <c r="F9" s="3">
        <f t="shared" si="0"/>
        <v>2711.33</v>
      </c>
    </row>
    <row r="10" spans="1:6">
      <c r="A10" s="4">
        <v>6</v>
      </c>
      <c r="B10" s="3" t="s">
        <v>22</v>
      </c>
      <c r="C10" s="3"/>
      <c r="D10" s="3"/>
      <c r="E10" s="3"/>
      <c r="F10" s="3"/>
    </row>
    <row r="11" spans="1:6">
      <c r="A11" s="3" t="s">
        <v>23</v>
      </c>
      <c r="B11" s="3" t="s">
        <v>24</v>
      </c>
      <c r="C11" s="3">
        <v>9.1300000000000008</v>
      </c>
      <c r="D11" s="3" t="s">
        <v>11</v>
      </c>
      <c r="E11" s="3">
        <v>848.82</v>
      </c>
      <c r="F11" s="3">
        <f t="shared" si="0"/>
        <v>7749.7266000000009</v>
      </c>
    </row>
    <row r="12" spans="1:6">
      <c r="A12" s="3" t="s">
        <v>25</v>
      </c>
      <c r="B12" s="3" t="s">
        <v>26</v>
      </c>
      <c r="C12" s="3">
        <v>10.62</v>
      </c>
      <c r="D12" s="3" t="s">
        <v>11</v>
      </c>
      <c r="E12" s="3">
        <v>313.14</v>
      </c>
      <c r="F12" s="3">
        <f t="shared" si="0"/>
        <v>3325.5467999999996</v>
      </c>
    </row>
    <row r="13" spans="1:6">
      <c r="A13" s="3" t="s">
        <v>27</v>
      </c>
      <c r="B13" s="3" t="s">
        <v>28</v>
      </c>
      <c r="C13" s="3">
        <v>18.27</v>
      </c>
      <c r="D13" s="3" t="s">
        <v>11</v>
      </c>
      <c r="E13" s="3">
        <v>447.06</v>
      </c>
      <c r="F13" s="3">
        <f t="shared" si="0"/>
        <v>8167.7861999999996</v>
      </c>
    </row>
    <row r="14" spans="1:6">
      <c r="A14" s="3" t="s">
        <v>29</v>
      </c>
      <c r="B14" s="3" t="s">
        <v>30</v>
      </c>
      <c r="C14" s="3">
        <v>17.420000000000002</v>
      </c>
      <c r="D14" s="3" t="s">
        <v>11</v>
      </c>
      <c r="E14" s="3">
        <v>679.66</v>
      </c>
      <c r="F14" s="3">
        <f t="shared" si="0"/>
        <v>11839.6772</v>
      </c>
    </row>
    <row r="15" spans="1:6">
      <c r="A15" s="3" t="s">
        <v>31</v>
      </c>
      <c r="B15" s="3" t="s">
        <v>32</v>
      </c>
      <c r="C15" s="3">
        <v>53.1</v>
      </c>
      <c r="D15" s="3" t="s">
        <v>11</v>
      </c>
      <c r="E15" s="3">
        <v>117.54</v>
      </c>
      <c r="F15" s="3">
        <f t="shared" si="0"/>
        <v>6241.3740000000007</v>
      </c>
    </row>
    <row r="16" spans="1:6">
      <c r="A16" s="3"/>
      <c r="B16" s="3"/>
      <c r="C16" s="3"/>
      <c r="D16" s="3"/>
      <c r="E16" s="3" t="s">
        <v>33</v>
      </c>
      <c r="F16" s="3">
        <f>SUM(F5:F15)</f>
        <v>190341.31220000001</v>
      </c>
    </row>
    <row r="17" spans="1:6">
      <c r="A17" s="5"/>
      <c r="B17" s="6"/>
      <c r="C17" s="7"/>
      <c r="D17" s="4"/>
      <c r="E17" s="3" t="s">
        <v>34</v>
      </c>
      <c r="F17" s="3">
        <f>F16*18/100</f>
        <v>34261.436196000002</v>
      </c>
    </row>
    <row r="18" spans="1:6">
      <c r="A18" s="5"/>
      <c r="B18" s="6"/>
      <c r="C18" s="7"/>
      <c r="D18" s="4"/>
      <c r="E18" s="3"/>
      <c r="F18" s="3">
        <f>F17+F16</f>
        <v>224602.74839600001</v>
      </c>
    </row>
    <row r="19" spans="1:6">
      <c r="A19" s="5"/>
      <c r="B19" s="6"/>
      <c r="C19" s="7"/>
      <c r="D19" s="4"/>
      <c r="E19" s="3" t="s">
        <v>35</v>
      </c>
      <c r="F19" s="3">
        <f>F18*1/100</f>
        <v>2246.0274839600002</v>
      </c>
    </row>
    <row r="20" spans="1:6">
      <c r="A20" s="5"/>
      <c r="B20" s="6"/>
      <c r="C20" s="7"/>
      <c r="D20" s="4"/>
      <c r="E20" s="3" t="s">
        <v>33</v>
      </c>
      <c r="F20" s="3">
        <f>F19+F18</f>
        <v>226848.77587996001</v>
      </c>
    </row>
  </sheetData>
  <mergeCells count="3">
    <mergeCell ref="A1:F1"/>
    <mergeCell ref="A2:F2"/>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20"/>
  <sheetViews>
    <sheetView topLeftCell="A13" workbookViewId="0">
      <selection activeCell="B5" sqref="B5"/>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13" t="s">
        <v>0</v>
      </c>
      <c r="B1" s="13"/>
      <c r="C1" s="13"/>
      <c r="D1" s="13"/>
      <c r="E1" s="13"/>
      <c r="F1" s="13"/>
    </row>
    <row r="2" spans="1:6" ht="18.75">
      <c r="A2" s="13" t="s">
        <v>1</v>
      </c>
      <c r="B2" s="13"/>
      <c r="C2" s="13"/>
      <c r="D2" s="13"/>
      <c r="E2" s="13"/>
      <c r="F2" s="13"/>
    </row>
    <row r="3" spans="1:6" ht="59.25" customHeight="1">
      <c r="A3" s="14" t="s">
        <v>38</v>
      </c>
      <c r="B3" s="14"/>
      <c r="C3" s="14"/>
      <c r="D3" s="14"/>
      <c r="E3" s="14"/>
      <c r="F3" s="14"/>
    </row>
    <row r="4" spans="1:6">
      <c r="A4" s="2" t="s">
        <v>3</v>
      </c>
      <c r="B4" s="2" t="s">
        <v>4</v>
      </c>
      <c r="C4" s="2" t="s">
        <v>5</v>
      </c>
      <c r="D4" s="2" t="s">
        <v>6</v>
      </c>
      <c r="E4" s="2" t="s">
        <v>7</v>
      </c>
      <c r="F4" s="2" t="s">
        <v>8</v>
      </c>
    </row>
    <row r="5" spans="1:6" ht="165">
      <c r="A5" s="3" t="s">
        <v>9</v>
      </c>
      <c r="B5" s="3" t="s">
        <v>10</v>
      </c>
      <c r="C5" s="3">
        <v>108.33</v>
      </c>
      <c r="D5" s="3" t="s">
        <v>11</v>
      </c>
      <c r="E5" s="3">
        <v>151.82</v>
      </c>
      <c r="F5" s="3">
        <f t="shared" ref="F5:F15" si="0">C5*E5</f>
        <v>16446.660599999999</v>
      </c>
    </row>
    <row r="6" spans="1:6" ht="105">
      <c r="A6" s="3" t="s">
        <v>12</v>
      </c>
      <c r="B6" s="3" t="s">
        <v>13</v>
      </c>
      <c r="C6" s="3">
        <v>21.67</v>
      </c>
      <c r="D6" s="3" t="s">
        <v>14</v>
      </c>
      <c r="E6" s="3">
        <v>589.51</v>
      </c>
      <c r="F6" s="3">
        <f t="shared" si="0"/>
        <v>12774.681700000001</v>
      </c>
    </row>
    <row r="7" spans="1:6" ht="90">
      <c r="A7" s="3" t="s">
        <v>15</v>
      </c>
      <c r="B7" s="3" t="s">
        <v>16</v>
      </c>
      <c r="C7" s="3">
        <v>35.53</v>
      </c>
      <c r="D7" s="3" t="s">
        <v>11</v>
      </c>
      <c r="E7" s="3">
        <v>1756.4</v>
      </c>
      <c r="F7" s="3">
        <f t="shared" si="0"/>
        <v>62404.892000000007</v>
      </c>
    </row>
    <row r="8" spans="1:6" ht="90">
      <c r="A8" s="3" t="s">
        <v>17</v>
      </c>
      <c r="B8" s="3" t="s">
        <v>18</v>
      </c>
      <c r="C8" s="3">
        <v>43.33</v>
      </c>
      <c r="D8" s="3" t="s">
        <v>11</v>
      </c>
      <c r="E8" s="3">
        <v>4961.7299999999996</v>
      </c>
      <c r="F8" s="3">
        <f t="shared" si="0"/>
        <v>214991.76089999996</v>
      </c>
    </row>
    <row r="9" spans="1:6" ht="60">
      <c r="A9" s="3" t="s">
        <v>19</v>
      </c>
      <c r="B9" s="3" t="s">
        <v>20</v>
      </c>
      <c r="C9" s="3">
        <v>23.7</v>
      </c>
      <c r="D9" s="3" t="s">
        <v>21</v>
      </c>
      <c r="E9" s="3">
        <v>194.5</v>
      </c>
      <c r="F9" s="3">
        <f t="shared" si="0"/>
        <v>4609.6499999999996</v>
      </c>
    </row>
    <row r="10" spans="1:6">
      <c r="A10" s="4">
        <v>6</v>
      </c>
      <c r="B10" s="3" t="s">
        <v>22</v>
      </c>
      <c r="C10" s="3"/>
      <c r="D10" s="3"/>
      <c r="E10" s="3"/>
      <c r="F10" s="3"/>
    </row>
    <row r="11" spans="1:6">
      <c r="A11" s="3" t="s">
        <v>23</v>
      </c>
      <c r="B11" s="3" t="s">
        <v>24</v>
      </c>
      <c r="C11" s="3">
        <v>18.63</v>
      </c>
      <c r="D11" s="3" t="s">
        <v>11</v>
      </c>
      <c r="E11" s="3">
        <v>848.82</v>
      </c>
      <c r="F11" s="3">
        <f t="shared" si="0"/>
        <v>15813.516600000001</v>
      </c>
    </row>
    <row r="12" spans="1:6">
      <c r="A12" s="3" t="s">
        <v>25</v>
      </c>
      <c r="B12" s="3" t="s">
        <v>26</v>
      </c>
      <c r="C12" s="3">
        <v>21.67</v>
      </c>
      <c r="D12" s="3" t="s">
        <v>11</v>
      </c>
      <c r="E12" s="3">
        <v>313.14</v>
      </c>
      <c r="F12" s="3">
        <f t="shared" si="0"/>
        <v>6785.7438000000002</v>
      </c>
    </row>
    <row r="13" spans="1:6">
      <c r="A13" s="3" t="s">
        <v>27</v>
      </c>
      <c r="B13" s="3" t="s">
        <v>28</v>
      </c>
      <c r="C13" s="3">
        <v>37.26</v>
      </c>
      <c r="D13" s="3" t="s">
        <v>11</v>
      </c>
      <c r="E13" s="3">
        <v>447.06</v>
      </c>
      <c r="F13" s="3">
        <f t="shared" si="0"/>
        <v>16657.455599999998</v>
      </c>
    </row>
    <row r="14" spans="1:6">
      <c r="A14" s="3" t="s">
        <v>29</v>
      </c>
      <c r="B14" s="3" t="s">
        <v>30</v>
      </c>
      <c r="C14" s="3">
        <v>35.53</v>
      </c>
      <c r="D14" s="3" t="s">
        <v>11</v>
      </c>
      <c r="E14" s="3">
        <v>679.66</v>
      </c>
      <c r="F14" s="3">
        <f t="shared" si="0"/>
        <v>24148.319800000001</v>
      </c>
    </row>
    <row r="15" spans="1:6">
      <c r="A15" s="3" t="s">
        <v>31</v>
      </c>
      <c r="B15" s="3" t="s">
        <v>32</v>
      </c>
      <c r="C15" s="3">
        <v>108.33</v>
      </c>
      <c r="D15" s="3" t="s">
        <v>11</v>
      </c>
      <c r="E15" s="3">
        <v>117.54</v>
      </c>
      <c r="F15" s="3">
        <f t="shared" si="0"/>
        <v>12733.108200000001</v>
      </c>
    </row>
    <row r="16" spans="1:6">
      <c r="A16" s="3"/>
      <c r="B16" s="3"/>
      <c r="C16" s="3"/>
      <c r="D16" s="3"/>
      <c r="E16" s="3" t="s">
        <v>33</v>
      </c>
      <c r="F16" s="3">
        <f>SUM(F5:F15)</f>
        <v>387365.7892</v>
      </c>
    </row>
    <row r="17" spans="1:6">
      <c r="A17" s="5"/>
      <c r="B17" s="6"/>
      <c r="C17" s="7"/>
      <c r="D17" s="4"/>
      <c r="E17" s="3" t="s">
        <v>34</v>
      </c>
      <c r="F17" s="3">
        <f>F16*18/100</f>
        <v>69725.842055999994</v>
      </c>
    </row>
    <row r="18" spans="1:6">
      <c r="A18" s="5"/>
      <c r="B18" s="6"/>
      <c r="C18" s="7"/>
      <c r="D18" s="4"/>
      <c r="E18" s="3"/>
      <c r="F18" s="3">
        <f>F17+F16</f>
        <v>457091.63125600002</v>
      </c>
    </row>
    <row r="19" spans="1:6">
      <c r="A19" s="5"/>
      <c r="B19" s="6"/>
      <c r="C19" s="7"/>
      <c r="D19" s="4"/>
      <c r="E19" s="3" t="s">
        <v>35</v>
      </c>
      <c r="F19" s="3">
        <f>F18*1/100</f>
        <v>4570.9163125599998</v>
      </c>
    </row>
    <row r="20" spans="1:6">
      <c r="A20" s="5"/>
      <c r="B20" s="6"/>
      <c r="C20" s="7"/>
      <c r="D20" s="4"/>
      <c r="E20" s="3" t="s">
        <v>33</v>
      </c>
      <c r="F20" s="3">
        <f>F19+F18</f>
        <v>461662.54756856</v>
      </c>
    </row>
  </sheetData>
  <mergeCells count="3">
    <mergeCell ref="A1:F1"/>
    <mergeCell ref="A2:F2"/>
    <mergeCell ref="A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20"/>
  <sheetViews>
    <sheetView topLeftCell="A13" workbookViewId="0">
      <selection activeCell="B5" sqref="B5"/>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13" t="s">
        <v>0</v>
      </c>
      <c r="B1" s="13"/>
      <c r="C1" s="13"/>
      <c r="D1" s="13"/>
      <c r="E1" s="13"/>
      <c r="F1" s="13"/>
    </row>
    <row r="2" spans="1:6" ht="18.75">
      <c r="A2" s="13" t="s">
        <v>1</v>
      </c>
      <c r="B2" s="13"/>
      <c r="C2" s="13"/>
      <c r="D2" s="13"/>
      <c r="E2" s="13"/>
      <c r="F2" s="13"/>
    </row>
    <row r="3" spans="1:6" ht="59.25" customHeight="1">
      <c r="A3" s="14" t="s">
        <v>39</v>
      </c>
      <c r="B3" s="14"/>
      <c r="C3" s="14"/>
      <c r="D3" s="14"/>
      <c r="E3" s="14"/>
      <c r="F3" s="14"/>
    </row>
    <row r="4" spans="1:6">
      <c r="A4" s="2" t="s">
        <v>3</v>
      </c>
      <c r="B4" s="2" t="s">
        <v>4</v>
      </c>
      <c r="C4" s="2" t="s">
        <v>5</v>
      </c>
      <c r="D4" s="2" t="s">
        <v>6</v>
      </c>
      <c r="E4" s="2" t="s">
        <v>7</v>
      </c>
      <c r="F4" s="2" t="s">
        <v>8</v>
      </c>
    </row>
    <row r="5" spans="1:6" ht="120">
      <c r="A5" s="3" t="s">
        <v>9</v>
      </c>
      <c r="B5" s="3" t="s">
        <v>40</v>
      </c>
      <c r="C5" s="3">
        <v>46.73</v>
      </c>
      <c r="D5" s="3" t="s">
        <v>11</v>
      </c>
      <c r="E5" s="3">
        <v>151.82</v>
      </c>
      <c r="F5" s="3">
        <f t="shared" ref="F5:F15" si="0">C5*E5</f>
        <v>7094.5485999999992</v>
      </c>
    </row>
    <row r="6" spans="1:6" ht="105">
      <c r="A6" s="3" t="s">
        <v>12</v>
      </c>
      <c r="B6" s="3" t="s">
        <v>13</v>
      </c>
      <c r="C6" s="3">
        <v>9.35</v>
      </c>
      <c r="D6" s="3" t="s">
        <v>14</v>
      </c>
      <c r="E6" s="3">
        <v>589.51</v>
      </c>
      <c r="F6" s="3">
        <f t="shared" si="0"/>
        <v>5511.9184999999998</v>
      </c>
    </row>
    <row r="7" spans="1:6" ht="90">
      <c r="A7" s="3" t="s">
        <v>15</v>
      </c>
      <c r="B7" s="3" t="s">
        <v>16</v>
      </c>
      <c r="C7" s="3">
        <v>15.33</v>
      </c>
      <c r="D7" s="3" t="s">
        <v>11</v>
      </c>
      <c r="E7" s="3">
        <v>1756.4</v>
      </c>
      <c r="F7" s="3">
        <f t="shared" si="0"/>
        <v>26925.612000000001</v>
      </c>
    </row>
    <row r="8" spans="1:6" ht="90">
      <c r="A8" s="3" t="s">
        <v>17</v>
      </c>
      <c r="B8" s="3" t="s">
        <v>18</v>
      </c>
      <c r="C8" s="3">
        <v>18.690000000000001</v>
      </c>
      <c r="D8" s="3" t="s">
        <v>11</v>
      </c>
      <c r="E8" s="3">
        <v>4961.7299999999996</v>
      </c>
      <c r="F8" s="3">
        <f t="shared" si="0"/>
        <v>92734.733699999997</v>
      </c>
    </row>
    <row r="9" spans="1:6" ht="60">
      <c r="A9" s="3" t="s">
        <v>19</v>
      </c>
      <c r="B9" s="3" t="s">
        <v>20</v>
      </c>
      <c r="C9" s="3">
        <v>10.220000000000001</v>
      </c>
      <c r="D9" s="3" t="s">
        <v>21</v>
      </c>
      <c r="E9" s="3">
        <v>194.5</v>
      </c>
      <c r="F9" s="3">
        <f t="shared" si="0"/>
        <v>1987.7900000000002</v>
      </c>
    </row>
    <row r="10" spans="1:6">
      <c r="A10" s="4">
        <v>6</v>
      </c>
      <c r="B10" s="3" t="s">
        <v>22</v>
      </c>
      <c r="C10" s="3"/>
      <c r="D10" s="3"/>
      <c r="E10" s="3"/>
      <c r="F10" s="3"/>
    </row>
    <row r="11" spans="1:6">
      <c r="A11" s="3" t="s">
        <v>23</v>
      </c>
      <c r="B11" s="3" t="s">
        <v>24</v>
      </c>
      <c r="C11" s="3">
        <v>8.0399999999999991</v>
      </c>
      <c r="D11" s="3" t="s">
        <v>11</v>
      </c>
      <c r="E11" s="3">
        <v>848.82</v>
      </c>
      <c r="F11" s="3">
        <f t="shared" si="0"/>
        <v>6824.5127999999995</v>
      </c>
    </row>
    <row r="12" spans="1:6">
      <c r="A12" s="3" t="s">
        <v>25</v>
      </c>
      <c r="B12" s="3" t="s">
        <v>26</v>
      </c>
      <c r="C12" s="3">
        <v>9.35</v>
      </c>
      <c r="D12" s="3" t="s">
        <v>11</v>
      </c>
      <c r="E12" s="3">
        <v>313.14</v>
      </c>
      <c r="F12" s="3">
        <f t="shared" si="0"/>
        <v>2927.8589999999999</v>
      </c>
    </row>
    <row r="13" spans="1:6">
      <c r="A13" s="3" t="s">
        <v>27</v>
      </c>
      <c r="B13" s="3" t="s">
        <v>28</v>
      </c>
      <c r="C13" s="3">
        <v>16.07</v>
      </c>
      <c r="D13" s="3" t="s">
        <v>11</v>
      </c>
      <c r="E13" s="3">
        <v>447.06</v>
      </c>
      <c r="F13" s="3">
        <f t="shared" si="0"/>
        <v>7184.2542000000003</v>
      </c>
    </row>
    <row r="14" spans="1:6">
      <c r="A14" s="3" t="s">
        <v>29</v>
      </c>
      <c r="B14" s="3" t="s">
        <v>30</v>
      </c>
      <c r="C14" s="3">
        <v>15.33</v>
      </c>
      <c r="D14" s="3" t="s">
        <v>11</v>
      </c>
      <c r="E14" s="3">
        <v>679.66</v>
      </c>
      <c r="F14" s="3">
        <f t="shared" si="0"/>
        <v>10419.1878</v>
      </c>
    </row>
    <row r="15" spans="1:6">
      <c r="A15" s="3" t="s">
        <v>31</v>
      </c>
      <c r="B15" s="3" t="s">
        <v>32</v>
      </c>
      <c r="C15" s="3">
        <v>46.73</v>
      </c>
      <c r="D15" s="3" t="s">
        <v>11</v>
      </c>
      <c r="E15" s="3">
        <v>117.54</v>
      </c>
      <c r="F15" s="3">
        <f t="shared" si="0"/>
        <v>5492.6441999999997</v>
      </c>
    </row>
    <row r="16" spans="1:6">
      <c r="A16" s="3"/>
      <c r="B16" s="3"/>
      <c r="C16" s="3"/>
      <c r="D16" s="3"/>
      <c r="E16" s="3" t="s">
        <v>33</v>
      </c>
      <c r="F16" s="3">
        <f>SUM(F5:F15)</f>
        <v>167103.06080000001</v>
      </c>
    </row>
    <row r="17" spans="1:6">
      <c r="A17" s="5"/>
      <c r="B17" s="6"/>
      <c r="C17" s="7"/>
      <c r="D17" s="4"/>
      <c r="E17" s="3" t="s">
        <v>34</v>
      </c>
      <c r="F17" s="3">
        <f>F16*18/100</f>
        <v>30078.550944000002</v>
      </c>
    </row>
    <row r="18" spans="1:6">
      <c r="A18" s="5"/>
      <c r="B18" s="6"/>
      <c r="C18" s="7"/>
      <c r="D18" s="4"/>
      <c r="E18" s="3"/>
      <c r="F18" s="3">
        <f>F17+F16</f>
        <v>197181.61174399999</v>
      </c>
    </row>
    <row r="19" spans="1:6">
      <c r="A19" s="5"/>
      <c r="B19" s="6"/>
      <c r="C19" s="7"/>
      <c r="D19" s="4"/>
      <c r="E19" s="3" t="s">
        <v>35</v>
      </c>
      <c r="F19" s="3">
        <f>F18*1/100</f>
        <v>1971.81611744</v>
      </c>
    </row>
    <row r="20" spans="1:6">
      <c r="A20" s="5"/>
      <c r="B20" s="6"/>
      <c r="C20" s="7"/>
      <c r="D20" s="4"/>
      <c r="E20" s="3" t="s">
        <v>33</v>
      </c>
      <c r="F20" s="3">
        <f>F19+F18</f>
        <v>199153.42786144</v>
      </c>
    </row>
  </sheetData>
  <mergeCells count="3">
    <mergeCell ref="A1:F1"/>
    <mergeCell ref="A2:F2"/>
    <mergeCell ref="A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G20"/>
  <sheetViews>
    <sheetView topLeftCell="A10" workbookViewId="0">
      <selection activeCell="B5" sqref="B5"/>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13" t="s">
        <v>0</v>
      </c>
      <c r="B1" s="13"/>
      <c r="C1" s="13"/>
      <c r="D1" s="13"/>
      <c r="E1" s="13"/>
      <c r="F1" s="13"/>
    </row>
    <row r="2" spans="1:6" ht="18.75">
      <c r="A2" s="13" t="s">
        <v>1</v>
      </c>
      <c r="B2" s="13"/>
      <c r="C2" s="13"/>
      <c r="D2" s="13"/>
      <c r="E2" s="13"/>
      <c r="F2" s="13"/>
    </row>
    <row r="3" spans="1:6" ht="59.25" customHeight="1">
      <c r="A3" s="14" t="s">
        <v>41</v>
      </c>
      <c r="B3" s="14"/>
      <c r="C3" s="14"/>
      <c r="D3" s="14"/>
      <c r="E3" s="14"/>
      <c r="F3" s="14"/>
    </row>
    <row r="4" spans="1:6">
      <c r="A4" s="2" t="s">
        <v>3</v>
      </c>
      <c r="B4" s="2" t="s">
        <v>4</v>
      </c>
      <c r="C4" s="2" t="s">
        <v>5</v>
      </c>
      <c r="D4" s="2" t="s">
        <v>6</v>
      </c>
      <c r="E4" s="2" t="s">
        <v>7</v>
      </c>
      <c r="F4" s="2" t="s">
        <v>8</v>
      </c>
    </row>
    <row r="5" spans="1:6" ht="165">
      <c r="A5" s="3" t="s">
        <v>9</v>
      </c>
      <c r="B5" s="3" t="s">
        <v>10</v>
      </c>
      <c r="C5" s="3">
        <v>58.41</v>
      </c>
      <c r="D5" s="3" t="s">
        <v>11</v>
      </c>
      <c r="E5" s="3">
        <v>151.82</v>
      </c>
      <c r="F5" s="3">
        <f t="shared" ref="F5:F15" si="0">C5*E5</f>
        <v>8867.8061999999991</v>
      </c>
    </row>
    <row r="6" spans="1:6" ht="105">
      <c r="A6" s="3" t="s">
        <v>12</v>
      </c>
      <c r="B6" s="3" t="s">
        <v>13</v>
      </c>
      <c r="C6" s="3">
        <v>11.68</v>
      </c>
      <c r="D6" s="3" t="s">
        <v>14</v>
      </c>
      <c r="E6" s="3">
        <v>589.51</v>
      </c>
      <c r="F6" s="3">
        <f t="shared" si="0"/>
        <v>6885.4767999999995</v>
      </c>
    </row>
    <row r="7" spans="1:6" ht="90">
      <c r="A7" s="3" t="s">
        <v>15</v>
      </c>
      <c r="B7" s="3" t="s">
        <v>16</v>
      </c>
      <c r="C7" s="3">
        <v>19.16</v>
      </c>
      <c r="D7" s="3" t="s">
        <v>11</v>
      </c>
      <c r="E7" s="3">
        <v>1756.4</v>
      </c>
      <c r="F7" s="3">
        <f t="shared" si="0"/>
        <v>33652.624000000003</v>
      </c>
    </row>
    <row r="8" spans="1:6" ht="90">
      <c r="A8" s="3" t="s">
        <v>17</v>
      </c>
      <c r="B8" s="3" t="s">
        <v>18</v>
      </c>
      <c r="C8" s="3">
        <v>23.36</v>
      </c>
      <c r="D8" s="3" t="s">
        <v>11</v>
      </c>
      <c r="E8" s="3">
        <v>4961.7299999999996</v>
      </c>
      <c r="F8" s="3">
        <f t="shared" si="0"/>
        <v>115906.01279999998</v>
      </c>
    </row>
    <row r="9" spans="1:6" ht="60">
      <c r="A9" s="3" t="s">
        <v>19</v>
      </c>
      <c r="B9" s="3" t="s">
        <v>20</v>
      </c>
      <c r="C9" s="3">
        <v>15.33</v>
      </c>
      <c r="D9" s="3" t="s">
        <v>21</v>
      </c>
      <c r="E9" s="3">
        <v>194.5</v>
      </c>
      <c r="F9" s="3">
        <f t="shared" si="0"/>
        <v>2981.6849999999999</v>
      </c>
    </row>
    <row r="10" spans="1:6">
      <c r="A10" s="4">
        <v>6</v>
      </c>
      <c r="B10" s="3" t="s">
        <v>22</v>
      </c>
      <c r="C10" s="3"/>
      <c r="D10" s="3"/>
      <c r="E10" s="3"/>
      <c r="F10" s="3"/>
    </row>
    <row r="11" spans="1:6">
      <c r="A11" s="3" t="s">
        <v>23</v>
      </c>
      <c r="B11" s="3" t="s">
        <v>24</v>
      </c>
      <c r="C11" s="3">
        <v>10.039999999999999</v>
      </c>
      <c r="D11" s="3" t="s">
        <v>11</v>
      </c>
      <c r="E11" s="3">
        <v>848.82</v>
      </c>
      <c r="F11" s="3">
        <f t="shared" si="0"/>
        <v>8522.1527999999998</v>
      </c>
    </row>
    <row r="12" spans="1:6">
      <c r="A12" s="3" t="s">
        <v>25</v>
      </c>
      <c r="B12" s="3" t="s">
        <v>26</v>
      </c>
      <c r="C12" s="3">
        <v>11.68</v>
      </c>
      <c r="D12" s="3" t="s">
        <v>11</v>
      </c>
      <c r="E12" s="3">
        <v>313.14</v>
      </c>
      <c r="F12" s="3">
        <f t="shared" si="0"/>
        <v>3657.4751999999999</v>
      </c>
    </row>
    <row r="13" spans="1:6">
      <c r="A13" s="3" t="s">
        <v>27</v>
      </c>
      <c r="B13" s="3" t="s">
        <v>28</v>
      </c>
      <c r="C13" s="3">
        <v>20.09</v>
      </c>
      <c r="D13" s="3" t="s">
        <v>11</v>
      </c>
      <c r="E13" s="3">
        <v>447.06</v>
      </c>
      <c r="F13" s="3">
        <f t="shared" si="0"/>
        <v>8981.4354000000003</v>
      </c>
    </row>
    <row r="14" spans="1:6">
      <c r="A14" s="3" t="s">
        <v>29</v>
      </c>
      <c r="B14" s="3" t="s">
        <v>30</v>
      </c>
      <c r="C14" s="3">
        <v>19.16</v>
      </c>
      <c r="D14" s="3" t="s">
        <v>11</v>
      </c>
      <c r="E14" s="3">
        <v>679.66</v>
      </c>
      <c r="F14" s="3">
        <f t="shared" si="0"/>
        <v>13022.285599999999</v>
      </c>
    </row>
    <row r="15" spans="1:6">
      <c r="A15" s="3" t="s">
        <v>31</v>
      </c>
      <c r="B15" s="3" t="s">
        <v>32</v>
      </c>
      <c r="C15" s="3">
        <v>58.41</v>
      </c>
      <c r="D15" s="3" t="s">
        <v>11</v>
      </c>
      <c r="E15" s="3">
        <v>117.54</v>
      </c>
      <c r="F15" s="3">
        <f t="shared" si="0"/>
        <v>6865.5114000000003</v>
      </c>
    </row>
    <row r="16" spans="1:6">
      <c r="A16" s="3"/>
      <c r="B16" s="3"/>
      <c r="C16" s="3"/>
      <c r="D16" s="3"/>
      <c r="E16" s="3" t="s">
        <v>33</v>
      </c>
      <c r="F16" s="3">
        <f>SUM(F5:F15)</f>
        <v>209342.46519999995</v>
      </c>
    </row>
    <row r="17" spans="1:6">
      <c r="A17" s="5"/>
      <c r="B17" s="6"/>
      <c r="C17" s="7"/>
      <c r="D17" s="4"/>
      <c r="E17" s="3" t="s">
        <v>34</v>
      </c>
      <c r="F17" s="3">
        <f>F16*18/100</f>
        <v>37681.643735999991</v>
      </c>
    </row>
    <row r="18" spans="1:6">
      <c r="A18" s="5"/>
      <c r="B18" s="6"/>
      <c r="C18" s="7"/>
      <c r="D18" s="4"/>
      <c r="E18" s="3"/>
      <c r="F18" s="3">
        <f>F17+F16</f>
        <v>247024.10893599995</v>
      </c>
    </row>
    <row r="19" spans="1:6">
      <c r="A19" s="5"/>
      <c r="B19" s="6"/>
      <c r="C19" s="7"/>
      <c r="D19" s="4"/>
      <c r="E19" s="3" t="s">
        <v>35</v>
      </c>
      <c r="F19" s="3">
        <f>F18*1/100</f>
        <v>2470.2410893599995</v>
      </c>
    </row>
    <row r="20" spans="1:6">
      <c r="A20" s="5"/>
      <c r="B20" s="6"/>
      <c r="C20" s="7"/>
      <c r="D20" s="4"/>
      <c r="E20" s="3" t="s">
        <v>33</v>
      </c>
      <c r="F20" s="3">
        <f>F19+F18</f>
        <v>249494.35002535995</v>
      </c>
    </row>
  </sheetData>
  <mergeCells count="3">
    <mergeCell ref="A1:F1"/>
    <mergeCell ref="A2:F2"/>
    <mergeCell ref="A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G20"/>
  <sheetViews>
    <sheetView topLeftCell="A13" workbookViewId="0">
      <selection activeCell="B4" sqref="B4"/>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13" t="s">
        <v>0</v>
      </c>
      <c r="B1" s="13"/>
      <c r="C1" s="13"/>
      <c r="D1" s="13"/>
      <c r="E1" s="13"/>
      <c r="F1" s="13"/>
    </row>
    <row r="2" spans="1:6" ht="18.75">
      <c r="A2" s="13" t="s">
        <v>1</v>
      </c>
      <c r="B2" s="13"/>
      <c r="C2" s="13"/>
      <c r="D2" s="13"/>
      <c r="E2" s="13"/>
      <c r="F2" s="13"/>
    </row>
    <row r="3" spans="1:6" ht="59.25" customHeight="1">
      <c r="A3" s="14" t="s">
        <v>42</v>
      </c>
      <c r="B3" s="14"/>
      <c r="C3" s="14"/>
      <c r="D3" s="14"/>
      <c r="E3" s="14"/>
      <c r="F3" s="14"/>
    </row>
    <row r="4" spans="1:6">
      <c r="A4" s="2" t="s">
        <v>3</v>
      </c>
      <c r="B4" s="2" t="s">
        <v>4</v>
      </c>
      <c r="C4" s="2" t="s">
        <v>5</v>
      </c>
      <c r="D4" s="2" t="s">
        <v>6</v>
      </c>
      <c r="E4" s="2" t="s">
        <v>7</v>
      </c>
      <c r="F4" s="2" t="s">
        <v>8</v>
      </c>
    </row>
    <row r="5" spans="1:6" ht="165">
      <c r="A5" s="3" t="s">
        <v>9</v>
      </c>
      <c r="B5" s="3" t="s">
        <v>10</v>
      </c>
      <c r="C5" s="3">
        <v>55.23</v>
      </c>
      <c r="D5" s="3" t="s">
        <v>11</v>
      </c>
      <c r="E5" s="3">
        <v>151.82</v>
      </c>
      <c r="F5" s="3">
        <f t="shared" ref="F5:F15" si="0">C5*E5</f>
        <v>8385.0185999999994</v>
      </c>
    </row>
    <row r="6" spans="1:6" ht="105">
      <c r="A6" s="3" t="s">
        <v>12</v>
      </c>
      <c r="B6" s="3" t="s">
        <v>13</v>
      </c>
      <c r="C6" s="3">
        <v>11.05</v>
      </c>
      <c r="D6" s="3" t="s">
        <v>14</v>
      </c>
      <c r="E6" s="3">
        <v>589.51</v>
      </c>
      <c r="F6" s="3">
        <f t="shared" si="0"/>
        <v>6514.0855000000001</v>
      </c>
    </row>
    <row r="7" spans="1:6" ht="90">
      <c r="A7" s="3" t="s">
        <v>15</v>
      </c>
      <c r="B7" s="3" t="s">
        <v>16</v>
      </c>
      <c r="C7" s="3">
        <v>18.11</v>
      </c>
      <c r="D7" s="3" t="s">
        <v>11</v>
      </c>
      <c r="E7" s="3">
        <v>1756.4</v>
      </c>
      <c r="F7" s="3">
        <f t="shared" si="0"/>
        <v>31808.404000000002</v>
      </c>
    </row>
    <row r="8" spans="1:6" ht="90">
      <c r="A8" s="3" t="s">
        <v>17</v>
      </c>
      <c r="B8" s="3" t="s">
        <v>18</v>
      </c>
      <c r="C8" s="3">
        <v>22.09</v>
      </c>
      <c r="D8" s="3" t="s">
        <v>11</v>
      </c>
      <c r="E8" s="3">
        <v>4961.7299999999996</v>
      </c>
      <c r="F8" s="3">
        <f t="shared" si="0"/>
        <v>109604.61569999999</v>
      </c>
    </row>
    <row r="9" spans="1:6" ht="60">
      <c r="A9" s="3" t="s">
        <v>19</v>
      </c>
      <c r="B9" s="3" t="s">
        <v>20</v>
      </c>
      <c r="C9" s="3">
        <v>12.08</v>
      </c>
      <c r="D9" s="3" t="s">
        <v>21</v>
      </c>
      <c r="E9" s="3">
        <v>194.5</v>
      </c>
      <c r="F9" s="3">
        <f t="shared" si="0"/>
        <v>2349.56</v>
      </c>
    </row>
    <row r="10" spans="1:6">
      <c r="A10" s="4">
        <v>6</v>
      </c>
      <c r="B10" s="3" t="s">
        <v>22</v>
      </c>
      <c r="C10" s="3"/>
      <c r="D10" s="3"/>
      <c r="E10" s="3"/>
      <c r="F10" s="3"/>
    </row>
    <row r="11" spans="1:6">
      <c r="A11" s="3" t="s">
        <v>23</v>
      </c>
      <c r="B11" s="3" t="s">
        <v>24</v>
      </c>
      <c r="C11" s="3">
        <v>9.5</v>
      </c>
      <c r="D11" s="3" t="s">
        <v>11</v>
      </c>
      <c r="E11" s="3">
        <v>848.82</v>
      </c>
      <c r="F11" s="3">
        <f t="shared" si="0"/>
        <v>8063.7900000000009</v>
      </c>
    </row>
    <row r="12" spans="1:6">
      <c r="A12" s="3" t="s">
        <v>25</v>
      </c>
      <c r="B12" s="3" t="s">
        <v>26</v>
      </c>
      <c r="C12" s="3">
        <v>11.05</v>
      </c>
      <c r="D12" s="3" t="s">
        <v>11</v>
      </c>
      <c r="E12" s="3">
        <v>313.14</v>
      </c>
      <c r="F12" s="3">
        <f t="shared" si="0"/>
        <v>3460.1970000000001</v>
      </c>
    </row>
    <row r="13" spans="1:6">
      <c r="A13" s="3" t="s">
        <v>27</v>
      </c>
      <c r="B13" s="3" t="s">
        <v>28</v>
      </c>
      <c r="C13" s="3">
        <v>19</v>
      </c>
      <c r="D13" s="3" t="s">
        <v>11</v>
      </c>
      <c r="E13" s="3">
        <v>447.06</v>
      </c>
      <c r="F13" s="3">
        <f t="shared" si="0"/>
        <v>8494.14</v>
      </c>
    </row>
    <row r="14" spans="1:6">
      <c r="A14" s="3" t="s">
        <v>29</v>
      </c>
      <c r="B14" s="3" t="s">
        <v>30</v>
      </c>
      <c r="C14" s="3">
        <v>18.11</v>
      </c>
      <c r="D14" s="3" t="s">
        <v>11</v>
      </c>
      <c r="E14" s="3">
        <v>679.66</v>
      </c>
      <c r="F14" s="3">
        <f t="shared" si="0"/>
        <v>12308.642599999999</v>
      </c>
    </row>
    <row r="15" spans="1:6">
      <c r="A15" s="3" t="s">
        <v>31</v>
      </c>
      <c r="B15" s="3" t="s">
        <v>32</v>
      </c>
      <c r="C15" s="3">
        <v>55.23</v>
      </c>
      <c r="D15" s="3" t="s">
        <v>11</v>
      </c>
      <c r="E15" s="3">
        <v>117.54</v>
      </c>
      <c r="F15" s="3">
        <f t="shared" si="0"/>
        <v>6491.7341999999999</v>
      </c>
    </row>
    <row r="16" spans="1:6">
      <c r="A16" s="3"/>
      <c r="B16" s="3"/>
      <c r="C16" s="3"/>
      <c r="D16" s="3"/>
      <c r="E16" s="3" t="s">
        <v>33</v>
      </c>
      <c r="F16" s="3">
        <f>SUM(F5:F15)</f>
        <v>197480.18760000003</v>
      </c>
    </row>
    <row r="17" spans="1:6">
      <c r="A17" s="5"/>
      <c r="B17" s="6"/>
      <c r="C17" s="7"/>
      <c r="D17" s="4"/>
      <c r="E17" s="3" t="s">
        <v>34</v>
      </c>
      <c r="F17" s="3">
        <f>F16*18/100</f>
        <v>35546.43376800001</v>
      </c>
    </row>
    <row r="18" spans="1:6">
      <c r="A18" s="5"/>
      <c r="B18" s="6"/>
      <c r="C18" s="7"/>
      <c r="D18" s="4"/>
      <c r="E18" s="3"/>
      <c r="F18" s="3">
        <f>F17+F16</f>
        <v>233026.62136800005</v>
      </c>
    </row>
    <row r="19" spans="1:6">
      <c r="A19" s="5"/>
      <c r="B19" s="6"/>
      <c r="C19" s="7"/>
      <c r="D19" s="4"/>
      <c r="E19" s="3" t="s">
        <v>35</v>
      </c>
      <c r="F19" s="3">
        <f>F18*1/100</f>
        <v>2330.2662136800004</v>
      </c>
    </row>
    <row r="20" spans="1:6">
      <c r="A20" s="5"/>
      <c r="B20" s="6"/>
      <c r="C20" s="7"/>
      <c r="D20" s="4"/>
      <c r="E20" s="3" t="s">
        <v>33</v>
      </c>
      <c r="F20" s="3">
        <f>F19+F18</f>
        <v>235356.88758168006</v>
      </c>
    </row>
  </sheetData>
  <mergeCells count="3">
    <mergeCell ref="A1:F1"/>
    <mergeCell ref="A2:F2"/>
    <mergeCell ref="A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G20"/>
  <sheetViews>
    <sheetView topLeftCell="A10" workbookViewId="0">
      <selection activeCell="B5" sqref="B5"/>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13" t="s">
        <v>0</v>
      </c>
      <c r="B1" s="13"/>
      <c r="C1" s="13"/>
      <c r="D1" s="13"/>
      <c r="E1" s="13"/>
      <c r="F1" s="13"/>
    </row>
    <row r="2" spans="1:6" ht="18.75">
      <c r="A2" s="13" t="s">
        <v>1</v>
      </c>
      <c r="B2" s="13"/>
      <c r="C2" s="13"/>
      <c r="D2" s="13"/>
      <c r="E2" s="13"/>
      <c r="F2" s="13"/>
    </row>
    <row r="3" spans="1:6" ht="59.25" customHeight="1">
      <c r="A3" s="14" t="s">
        <v>43</v>
      </c>
      <c r="B3" s="14"/>
      <c r="C3" s="14"/>
      <c r="D3" s="14"/>
      <c r="E3" s="14"/>
      <c r="F3" s="14"/>
    </row>
    <row r="4" spans="1:6">
      <c r="A4" s="2" t="s">
        <v>3</v>
      </c>
      <c r="B4" s="2" t="s">
        <v>4</v>
      </c>
      <c r="C4" s="2" t="s">
        <v>5</v>
      </c>
      <c r="D4" s="2" t="s">
        <v>6</v>
      </c>
      <c r="E4" s="2" t="s">
        <v>7</v>
      </c>
      <c r="F4" s="2" t="s">
        <v>8</v>
      </c>
    </row>
    <row r="5" spans="1:6" ht="165">
      <c r="A5" s="3" t="s">
        <v>9</v>
      </c>
      <c r="B5" s="3" t="s">
        <v>10</v>
      </c>
      <c r="C5" s="3">
        <v>63.72</v>
      </c>
      <c r="D5" s="3" t="s">
        <v>11</v>
      </c>
      <c r="E5" s="3">
        <v>151.82</v>
      </c>
      <c r="F5" s="3">
        <f t="shared" ref="F5:F15" si="0">C5*E5</f>
        <v>9673.9704000000002</v>
      </c>
    </row>
    <row r="6" spans="1:6" ht="105">
      <c r="A6" s="3" t="s">
        <v>12</v>
      </c>
      <c r="B6" s="3" t="s">
        <v>13</v>
      </c>
      <c r="C6" s="3">
        <v>12.74</v>
      </c>
      <c r="D6" s="3" t="s">
        <v>14</v>
      </c>
      <c r="E6" s="3">
        <v>589.51</v>
      </c>
      <c r="F6" s="3">
        <f t="shared" si="0"/>
        <v>7510.3573999999999</v>
      </c>
    </row>
    <row r="7" spans="1:6" ht="90">
      <c r="A7" s="3" t="s">
        <v>15</v>
      </c>
      <c r="B7" s="3" t="s">
        <v>16</v>
      </c>
      <c r="C7" s="3">
        <v>20.9</v>
      </c>
      <c r="D7" s="3" t="s">
        <v>11</v>
      </c>
      <c r="E7" s="3">
        <v>1756.4</v>
      </c>
      <c r="F7" s="3">
        <f t="shared" si="0"/>
        <v>36708.76</v>
      </c>
    </row>
    <row r="8" spans="1:6" ht="90">
      <c r="A8" s="3" t="s">
        <v>17</v>
      </c>
      <c r="B8" s="3" t="s">
        <v>18</v>
      </c>
      <c r="C8" s="3">
        <v>25.49</v>
      </c>
      <c r="D8" s="3" t="s">
        <v>11</v>
      </c>
      <c r="E8" s="3">
        <v>4961.7299999999996</v>
      </c>
      <c r="F8" s="3">
        <f t="shared" si="0"/>
        <v>126474.49769999998</v>
      </c>
    </row>
    <row r="9" spans="1:6" ht="60">
      <c r="A9" s="3" t="s">
        <v>19</v>
      </c>
      <c r="B9" s="3" t="s">
        <v>20</v>
      </c>
      <c r="C9" s="3">
        <v>13.94</v>
      </c>
      <c r="D9" s="3" t="s">
        <v>21</v>
      </c>
      <c r="E9" s="3">
        <v>194.5</v>
      </c>
      <c r="F9" s="3">
        <f t="shared" si="0"/>
        <v>2711.33</v>
      </c>
    </row>
    <row r="10" spans="1:6">
      <c r="A10" s="4">
        <v>6</v>
      </c>
      <c r="B10" s="3" t="s">
        <v>22</v>
      </c>
      <c r="C10" s="3"/>
      <c r="D10" s="3"/>
      <c r="E10" s="3"/>
      <c r="F10" s="3"/>
    </row>
    <row r="11" spans="1:6">
      <c r="A11" s="3" t="s">
        <v>23</v>
      </c>
      <c r="B11" s="3" t="s">
        <v>24</v>
      </c>
      <c r="C11" s="3">
        <v>10.96</v>
      </c>
      <c r="D11" s="3" t="s">
        <v>11</v>
      </c>
      <c r="E11" s="3">
        <v>848.82</v>
      </c>
      <c r="F11" s="3">
        <f t="shared" si="0"/>
        <v>9303.0672000000013</v>
      </c>
    </row>
    <row r="12" spans="1:6">
      <c r="A12" s="3" t="s">
        <v>25</v>
      </c>
      <c r="B12" s="3" t="s">
        <v>26</v>
      </c>
      <c r="C12" s="3">
        <v>12.74</v>
      </c>
      <c r="D12" s="3" t="s">
        <v>11</v>
      </c>
      <c r="E12" s="3">
        <v>313.14</v>
      </c>
      <c r="F12" s="3">
        <f t="shared" si="0"/>
        <v>3989.4036000000001</v>
      </c>
    </row>
    <row r="13" spans="1:6">
      <c r="A13" s="3" t="s">
        <v>27</v>
      </c>
      <c r="B13" s="3" t="s">
        <v>28</v>
      </c>
      <c r="C13" s="3">
        <v>21.92</v>
      </c>
      <c r="D13" s="3" t="s">
        <v>11</v>
      </c>
      <c r="E13" s="3">
        <v>447.06</v>
      </c>
      <c r="F13" s="3">
        <f t="shared" si="0"/>
        <v>9799.5552000000007</v>
      </c>
    </row>
    <row r="14" spans="1:6">
      <c r="A14" s="3" t="s">
        <v>29</v>
      </c>
      <c r="B14" s="3" t="s">
        <v>30</v>
      </c>
      <c r="C14" s="3">
        <v>20.9</v>
      </c>
      <c r="D14" s="3" t="s">
        <v>11</v>
      </c>
      <c r="E14" s="3">
        <v>679.66</v>
      </c>
      <c r="F14" s="3">
        <f t="shared" si="0"/>
        <v>14204.893999999998</v>
      </c>
    </row>
    <row r="15" spans="1:6">
      <c r="A15" s="3" t="s">
        <v>31</v>
      </c>
      <c r="B15" s="3" t="s">
        <v>32</v>
      </c>
      <c r="C15" s="3">
        <v>63.72</v>
      </c>
      <c r="D15" s="3" t="s">
        <v>11</v>
      </c>
      <c r="E15" s="3">
        <v>117.54</v>
      </c>
      <c r="F15" s="3">
        <f t="shared" si="0"/>
        <v>7489.6487999999999</v>
      </c>
    </row>
    <row r="16" spans="1:6">
      <c r="A16" s="3"/>
      <c r="B16" s="3"/>
      <c r="C16" s="3"/>
      <c r="D16" s="3"/>
      <c r="E16" s="3" t="s">
        <v>33</v>
      </c>
      <c r="F16" s="3">
        <f>SUM(F5:F15)</f>
        <v>227865.48429999995</v>
      </c>
    </row>
    <row r="17" spans="1:6">
      <c r="A17" s="5"/>
      <c r="B17" s="6"/>
      <c r="C17" s="7"/>
      <c r="D17" s="4"/>
      <c r="E17" s="3" t="s">
        <v>34</v>
      </c>
      <c r="F17" s="3">
        <f>F16*18/100</f>
        <v>41015.78717399999</v>
      </c>
    </row>
    <row r="18" spans="1:6">
      <c r="A18" s="5"/>
      <c r="B18" s="6"/>
      <c r="C18" s="7"/>
      <c r="D18" s="4"/>
      <c r="E18" s="3"/>
      <c r="F18" s="3">
        <f>F17+F16</f>
        <v>268881.27147399995</v>
      </c>
    </row>
    <row r="19" spans="1:6">
      <c r="A19" s="5"/>
      <c r="B19" s="6"/>
      <c r="C19" s="7"/>
      <c r="D19" s="4"/>
      <c r="E19" s="3" t="s">
        <v>35</v>
      </c>
      <c r="F19" s="3">
        <f>F18*1/100</f>
        <v>2688.8127147399996</v>
      </c>
    </row>
    <row r="20" spans="1:6">
      <c r="A20" s="5"/>
      <c r="B20" s="6"/>
      <c r="C20" s="7"/>
      <c r="D20" s="4"/>
      <c r="E20" s="3" t="s">
        <v>33</v>
      </c>
      <c r="F20" s="3">
        <f>F19+F18</f>
        <v>271570.08418873994</v>
      </c>
    </row>
  </sheetData>
  <mergeCells count="3">
    <mergeCell ref="A1:F1"/>
    <mergeCell ref="A2:F2"/>
    <mergeCell ref="A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20"/>
  <sheetViews>
    <sheetView topLeftCell="A10" workbookViewId="0">
      <selection activeCell="B4" sqref="B4"/>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13" t="s">
        <v>0</v>
      </c>
      <c r="B1" s="13"/>
      <c r="C1" s="13"/>
      <c r="D1" s="13"/>
      <c r="E1" s="13"/>
      <c r="F1" s="13"/>
    </row>
    <row r="2" spans="1:6" ht="18.75">
      <c r="A2" s="13" t="s">
        <v>1</v>
      </c>
      <c r="B2" s="13"/>
      <c r="C2" s="13"/>
      <c r="D2" s="13"/>
      <c r="E2" s="13"/>
      <c r="F2" s="13"/>
    </row>
    <row r="3" spans="1:6" ht="59.25" customHeight="1">
      <c r="A3" s="14" t="s">
        <v>44</v>
      </c>
      <c r="B3" s="14"/>
      <c r="C3" s="14"/>
      <c r="D3" s="14"/>
      <c r="E3" s="14"/>
      <c r="F3" s="14"/>
    </row>
    <row r="4" spans="1:6">
      <c r="A4" s="2" t="s">
        <v>3</v>
      </c>
      <c r="B4" s="2" t="s">
        <v>4</v>
      </c>
      <c r="C4" s="2" t="s">
        <v>5</v>
      </c>
      <c r="D4" s="2" t="s">
        <v>6</v>
      </c>
      <c r="E4" s="2" t="s">
        <v>7</v>
      </c>
      <c r="F4" s="2" t="s">
        <v>8</v>
      </c>
    </row>
    <row r="5" spans="1:6" ht="165">
      <c r="A5" s="3" t="s">
        <v>9</v>
      </c>
      <c r="B5" s="3" t="s">
        <v>10</v>
      </c>
      <c r="C5" s="3">
        <v>108.33</v>
      </c>
      <c r="D5" s="3" t="s">
        <v>11</v>
      </c>
      <c r="E5" s="3">
        <v>151.82</v>
      </c>
      <c r="F5" s="3">
        <f t="shared" ref="F5:F15" si="0">C5*E5</f>
        <v>16446.660599999999</v>
      </c>
    </row>
    <row r="6" spans="1:6" ht="105">
      <c r="A6" s="3" t="s">
        <v>12</v>
      </c>
      <c r="B6" s="3" t="s">
        <v>13</v>
      </c>
      <c r="C6" s="3">
        <v>21.67</v>
      </c>
      <c r="D6" s="3" t="s">
        <v>14</v>
      </c>
      <c r="E6" s="3">
        <v>589.51</v>
      </c>
      <c r="F6" s="3">
        <f t="shared" si="0"/>
        <v>12774.681700000001</v>
      </c>
    </row>
    <row r="7" spans="1:6" ht="90">
      <c r="A7" s="3" t="s">
        <v>15</v>
      </c>
      <c r="B7" s="3" t="s">
        <v>16</v>
      </c>
      <c r="C7" s="3">
        <v>35.53</v>
      </c>
      <c r="D7" s="3" t="s">
        <v>11</v>
      </c>
      <c r="E7" s="3">
        <v>1756.4</v>
      </c>
      <c r="F7" s="3">
        <f t="shared" si="0"/>
        <v>62404.892000000007</v>
      </c>
    </row>
    <row r="8" spans="1:6" ht="90">
      <c r="A8" s="3" t="s">
        <v>17</v>
      </c>
      <c r="B8" s="3" t="s">
        <v>18</v>
      </c>
      <c r="C8" s="3">
        <v>43.33</v>
      </c>
      <c r="D8" s="3" t="s">
        <v>11</v>
      </c>
      <c r="E8" s="3">
        <v>4961.7299999999996</v>
      </c>
      <c r="F8" s="3">
        <f t="shared" si="0"/>
        <v>214991.76089999996</v>
      </c>
    </row>
    <row r="9" spans="1:6" ht="60">
      <c r="A9" s="3" t="s">
        <v>19</v>
      </c>
      <c r="B9" s="3" t="s">
        <v>20</v>
      </c>
      <c r="C9" s="3">
        <v>23.7</v>
      </c>
      <c r="D9" s="3" t="s">
        <v>21</v>
      </c>
      <c r="E9" s="3">
        <v>194.5</v>
      </c>
      <c r="F9" s="3">
        <f t="shared" si="0"/>
        <v>4609.6499999999996</v>
      </c>
    </row>
    <row r="10" spans="1:6">
      <c r="A10" s="4">
        <v>6</v>
      </c>
      <c r="B10" s="3" t="s">
        <v>22</v>
      </c>
      <c r="C10" s="3"/>
      <c r="D10" s="3"/>
      <c r="E10" s="3"/>
      <c r="F10" s="3"/>
    </row>
    <row r="11" spans="1:6">
      <c r="A11" s="3" t="s">
        <v>23</v>
      </c>
      <c r="B11" s="3" t="s">
        <v>24</v>
      </c>
      <c r="C11" s="3">
        <v>18.63</v>
      </c>
      <c r="D11" s="3" t="s">
        <v>11</v>
      </c>
      <c r="E11" s="3">
        <v>848.82</v>
      </c>
      <c r="F11" s="3">
        <f t="shared" si="0"/>
        <v>15813.516600000001</v>
      </c>
    </row>
    <row r="12" spans="1:6">
      <c r="A12" s="3" t="s">
        <v>25</v>
      </c>
      <c r="B12" s="3" t="s">
        <v>26</v>
      </c>
      <c r="C12" s="3">
        <v>21.67</v>
      </c>
      <c r="D12" s="3" t="s">
        <v>11</v>
      </c>
      <c r="E12" s="3">
        <v>313.14</v>
      </c>
      <c r="F12" s="3">
        <f t="shared" si="0"/>
        <v>6785.7438000000002</v>
      </c>
    </row>
    <row r="13" spans="1:6">
      <c r="A13" s="3" t="s">
        <v>27</v>
      </c>
      <c r="B13" s="3" t="s">
        <v>28</v>
      </c>
      <c r="C13" s="3">
        <v>37.26</v>
      </c>
      <c r="D13" s="3" t="s">
        <v>11</v>
      </c>
      <c r="E13" s="3">
        <v>447.06</v>
      </c>
      <c r="F13" s="3">
        <f t="shared" si="0"/>
        <v>16657.455599999998</v>
      </c>
    </row>
    <row r="14" spans="1:6">
      <c r="A14" s="3" t="s">
        <v>29</v>
      </c>
      <c r="B14" s="3" t="s">
        <v>30</v>
      </c>
      <c r="C14" s="3">
        <v>35.53</v>
      </c>
      <c r="D14" s="3" t="s">
        <v>11</v>
      </c>
      <c r="E14" s="3">
        <v>679.66</v>
      </c>
      <c r="F14" s="3">
        <f t="shared" si="0"/>
        <v>24148.319800000001</v>
      </c>
    </row>
    <row r="15" spans="1:6">
      <c r="A15" s="3" t="s">
        <v>31</v>
      </c>
      <c r="B15" s="3" t="s">
        <v>32</v>
      </c>
      <c r="C15" s="3">
        <v>108.33</v>
      </c>
      <c r="D15" s="3" t="s">
        <v>11</v>
      </c>
      <c r="E15" s="3">
        <v>117.54</v>
      </c>
      <c r="F15" s="3">
        <f t="shared" si="0"/>
        <v>12733.108200000001</v>
      </c>
    </row>
    <row r="16" spans="1:6">
      <c r="A16" s="3"/>
      <c r="B16" s="3"/>
      <c r="C16" s="3"/>
      <c r="D16" s="3"/>
      <c r="E16" s="3" t="s">
        <v>33</v>
      </c>
      <c r="F16" s="3">
        <f>SUM(F5:F15)</f>
        <v>387365.7892</v>
      </c>
    </row>
    <row r="17" spans="1:6">
      <c r="A17" s="5"/>
      <c r="B17" s="6"/>
      <c r="C17" s="7"/>
      <c r="D17" s="4"/>
      <c r="E17" s="3" t="s">
        <v>34</v>
      </c>
      <c r="F17" s="3">
        <f>F16*18/100</f>
        <v>69725.842055999994</v>
      </c>
    </row>
    <row r="18" spans="1:6">
      <c r="A18" s="5"/>
      <c r="B18" s="6"/>
      <c r="C18" s="7"/>
      <c r="D18" s="4"/>
      <c r="E18" s="3"/>
      <c r="F18" s="3">
        <f>F17+F16</f>
        <v>457091.63125600002</v>
      </c>
    </row>
    <row r="19" spans="1:6">
      <c r="A19" s="5"/>
      <c r="B19" s="6"/>
      <c r="C19" s="7"/>
      <c r="D19" s="4"/>
      <c r="E19" s="3" t="s">
        <v>35</v>
      </c>
      <c r="F19" s="3">
        <f>F18*1/100</f>
        <v>4570.9163125599998</v>
      </c>
    </row>
    <row r="20" spans="1:6">
      <c r="A20" s="5"/>
      <c r="B20" s="6"/>
      <c r="C20" s="7"/>
      <c r="D20" s="4"/>
      <c r="E20" s="3" t="s">
        <v>33</v>
      </c>
      <c r="F20" s="3">
        <f>F19+F18</f>
        <v>461662.54756856</v>
      </c>
    </row>
  </sheetData>
  <mergeCells count="3">
    <mergeCell ref="A1:F1"/>
    <mergeCell ref="A2:F2"/>
    <mergeCell ref="A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2022-11-05T05:38:18Z</dcterms:created>
  <dcterms:modified xsi:type="dcterms:W3CDTF">2022-11-05T06:13:56Z</dcterms:modified>
</cp:coreProperties>
</file>