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activeTab="37"/>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 name="Sheet25" sheetId="25" r:id="rId25"/>
    <sheet name="Sheet26" sheetId="26" r:id="rId26"/>
    <sheet name="Sheet27" sheetId="27" r:id="rId27"/>
    <sheet name="Sheet28" sheetId="28" r:id="rId28"/>
    <sheet name="Sheet29" sheetId="29" r:id="rId29"/>
    <sheet name="Sheet30" sheetId="30" r:id="rId30"/>
    <sheet name="Sheet31" sheetId="31" r:id="rId31"/>
    <sheet name="Sheet32" sheetId="32" r:id="rId32"/>
    <sheet name="Sheet33" sheetId="33" r:id="rId33"/>
    <sheet name="Sheet34" sheetId="34" r:id="rId34"/>
    <sheet name="Sheet35" sheetId="35" r:id="rId35"/>
    <sheet name="Sheet36" sheetId="36" r:id="rId36"/>
    <sheet name="Sheet37" sheetId="37" r:id="rId37"/>
    <sheet name="Sheet38" sheetId="38" r:id="rId38"/>
  </sheets>
  <calcPr calcId="124519"/>
</workbook>
</file>

<file path=xl/calcChain.xml><?xml version="1.0" encoding="utf-8"?>
<calcChain xmlns="http://schemas.openxmlformats.org/spreadsheetml/2006/main">
  <c r="F19" i="35"/>
  <c r="F18"/>
  <c r="F17"/>
  <c r="F16"/>
  <c r="F15"/>
  <c r="F13"/>
  <c r="F12"/>
  <c r="F11"/>
  <c r="F10"/>
  <c r="F9"/>
  <c r="F8"/>
  <c r="F7"/>
  <c r="F20" s="1"/>
  <c r="F21" s="1"/>
  <c r="F22" s="1"/>
  <c r="F23" s="1"/>
  <c r="F24" s="1"/>
  <c r="F6"/>
  <c r="F5"/>
  <c r="F20" i="34"/>
  <c r="F19"/>
  <c r="F18"/>
  <c r="F17"/>
  <c r="F16"/>
  <c r="F14"/>
  <c r="F13"/>
  <c r="F12"/>
  <c r="F11"/>
  <c r="F10"/>
  <c r="F9"/>
  <c r="F8"/>
  <c r="F21" s="1"/>
  <c r="F22" s="1"/>
  <c r="F23" s="1"/>
  <c r="F24" s="1"/>
  <c r="F25" s="1"/>
  <c r="F7"/>
  <c r="F6"/>
  <c r="F5"/>
  <c r="F24" i="8"/>
  <c r="F23"/>
  <c r="F22"/>
  <c r="F21"/>
  <c r="F25" s="1"/>
  <c r="F20"/>
  <c r="F20" i="30"/>
  <c r="F19"/>
  <c r="F18"/>
  <c r="F17"/>
  <c r="F16"/>
  <c r="F14"/>
  <c r="F13"/>
  <c r="F12"/>
  <c r="F11"/>
  <c r="F10"/>
  <c r="F9"/>
  <c r="F8"/>
  <c r="F7"/>
  <c r="F6"/>
  <c r="F5"/>
  <c r="F21" s="1"/>
  <c r="F22" s="1"/>
  <c r="F23" s="1"/>
  <c r="F24" s="1"/>
  <c r="F25" s="1"/>
  <c r="F16" i="32"/>
  <c r="F15"/>
  <c r="F14"/>
  <c r="F13"/>
  <c r="F12"/>
  <c r="F10"/>
  <c r="F9"/>
  <c r="F8"/>
  <c r="F7"/>
  <c r="F6"/>
  <c r="F5"/>
  <c r="F17" s="1"/>
  <c r="F18" s="1"/>
  <c r="F19" s="1"/>
  <c r="F20" s="1"/>
  <c r="F21" s="1"/>
  <c r="F16" i="33"/>
  <c r="F15"/>
  <c r="F14"/>
  <c r="F13"/>
  <c r="F12"/>
  <c r="F10"/>
  <c r="F9"/>
  <c r="F8"/>
  <c r="F7"/>
  <c r="F6"/>
  <c r="F5"/>
  <c r="F17" s="1"/>
  <c r="F18" s="1"/>
  <c r="F19" s="1"/>
  <c r="F20" s="1"/>
  <c r="F21" s="1"/>
  <c r="F16" i="36"/>
  <c r="F15"/>
  <c r="F14"/>
  <c r="F13"/>
  <c r="F12"/>
  <c r="F10"/>
  <c r="F9"/>
  <c r="F8"/>
  <c r="F7"/>
  <c r="F6"/>
  <c r="F5"/>
  <c r="F17" s="1"/>
  <c r="F18" s="1"/>
  <c r="F19" s="1"/>
  <c r="F20" s="1"/>
  <c r="F21" s="1"/>
  <c r="F20" i="22"/>
  <c r="F19"/>
  <c r="F18"/>
  <c r="F17"/>
  <c r="F16"/>
  <c r="F14"/>
  <c r="F13"/>
  <c r="F12"/>
  <c r="F11"/>
  <c r="F10"/>
  <c r="F9"/>
  <c r="F8"/>
  <c r="F7"/>
  <c r="F6"/>
  <c r="F5"/>
  <c r="F21" s="1"/>
  <c r="F22" s="1"/>
  <c r="F23" s="1"/>
  <c r="F24" s="1"/>
  <c r="F25" s="1"/>
  <c r="F27" i="8" l="1"/>
  <c r="F26"/>
  <c r="F28" l="1"/>
  <c r="F29" s="1"/>
  <c r="F30" s="1"/>
  <c r="F19" i="20" l="1"/>
  <c r="F18"/>
  <c r="F17"/>
  <c r="F16"/>
  <c r="F15"/>
  <c r="F13"/>
  <c r="F12"/>
  <c r="F11"/>
  <c r="F10"/>
  <c r="F9"/>
  <c r="F8"/>
  <c r="F7"/>
  <c r="F6"/>
  <c r="F5"/>
  <c r="F20" s="1"/>
  <c r="F21" s="1"/>
  <c r="F22" s="1"/>
  <c r="F23" s="1"/>
  <c r="F24" s="1"/>
  <c r="F19" i="21"/>
  <c r="F18"/>
  <c r="F17"/>
  <c r="F16"/>
  <c r="F15"/>
  <c r="F13"/>
  <c r="F12"/>
  <c r="F11"/>
  <c r="F10"/>
  <c r="F9"/>
  <c r="F8"/>
  <c r="F7"/>
  <c r="F20" s="1"/>
  <c r="F21" s="1"/>
  <c r="F22" s="1"/>
  <c r="F23" s="1"/>
  <c r="F24" s="1"/>
  <c r="F6"/>
  <c r="F5"/>
  <c r="F20" i="17" l="1"/>
  <c r="F19"/>
  <c r="F18"/>
  <c r="F17"/>
  <c r="F16"/>
  <c r="F14"/>
  <c r="F13"/>
  <c r="F12"/>
  <c r="F11"/>
  <c r="F10"/>
  <c r="F9"/>
  <c r="F8"/>
  <c r="F7"/>
  <c r="F6"/>
  <c r="F5"/>
  <c r="F21" s="1"/>
  <c r="F22" s="1"/>
  <c r="F23" s="1"/>
  <c r="F24" s="1"/>
  <c r="F25" s="1"/>
  <c r="F16" i="16"/>
  <c r="F15"/>
  <c r="F14"/>
  <c r="F13"/>
  <c r="F12"/>
  <c r="F10"/>
  <c r="F9"/>
  <c r="F8"/>
  <c r="F7"/>
  <c r="F6"/>
  <c r="F5"/>
  <c r="F17" s="1"/>
  <c r="F18" s="1"/>
  <c r="F19" s="1"/>
  <c r="F20" s="1"/>
  <c r="F21" s="1"/>
  <c r="F19" i="18"/>
  <c r="F18"/>
  <c r="F17"/>
  <c r="F16"/>
  <c r="F15"/>
  <c r="F13"/>
  <c r="F12"/>
  <c r="F11"/>
  <c r="F10"/>
  <c r="F9"/>
  <c r="F8"/>
  <c r="F7"/>
  <c r="F20" s="1"/>
  <c r="F21" s="1"/>
  <c r="F22" s="1"/>
  <c r="F23" s="1"/>
  <c r="F24" s="1"/>
  <c r="F6"/>
  <c r="F5"/>
  <c r="F19" i="15"/>
  <c r="F18"/>
  <c r="F17"/>
  <c r="F16"/>
  <c r="F15"/>
  <c r="F13"/>
  <c r="F12"/>
  <c r="F11"/>
  <c r="F10"/>
  <c r="F9"/>
  <c r="F8"/>
  <c r="F7"/>
  <c r="F6"/>
  <c r="F5"/>
  <c r="F20" s="1"/>
  <c r="F21" s="1"/>
  <c r="F22" s="1"/>
  <c r="F23" s="1"/>
  <c r="F24" s="1"/>
  <c r="F18" i="14" l="1"/>
  <c r="F17"/>
  <c r="F16"/>
  <c r="F15"/>
  <c r="F14"/>
  <c r="F12"/>
  <c r="F11"/>
  <c r="F10"/>
  <c r="F9"/>
  <c r="F8"/>
  <c r="F7"/>
  <c r="F19" s="1"/>
  <c r="F20" s="1"/>
  <c r="F21" s="1"/>
  <c r="F22" s="1"/>
  <c r="F23" s="1"/>
  <c r="C7"/>
  <c r="F6"/>
  <c r="F5"/>
  <c r="F12" i="13"/>
  <c r="F11"/>
  <c r="F10"/>
  <c r="F8"/>
  <c r="F13" s="1"/>
  <c r="F14" s="1"/>
  <c r="F15" s="1"/>
  <c r="F16" s="1"/>
  <c r="F17" s="1"/>
  <c r="F7"/>
  <c r="F6"/>
  <c r="F5"/>
  <c r="F17" i="38" l="1"/>
  <c r="F16"/>
  <c r="F15"/>
  <c r="F14"/>
  <c r="F13"/>
  <c r="F12"/>
  <c r="F10"/>
  <c r="F9"/>
  <c r="F8"/>
  <c r="F7"/>
  <c r="F6"/>
  <c r="F5"/>
  <c r="F18" s="1"/>
  <c r="F19" s="1"/>
  <c r="F20" s="1"/>
  <c r="F21" s="1"/>
  <c r="F22" s="1"/>
  <c r="F21" i="1" l="1"/>
  <c r="F20"/>
  <c r="F19"/>
  <c r="F18"/>
  <c r="F17"/>
  <c r="F15"/>
  <c r="F14"/>
  <c r="F13"/>
  <c r="F12"/>
  <c r="F11"/>
  <c r="F10"/>
  <c r="F9"/>
  <c r="F8"/>
  <c r="F7"/>
  <c r="F6"/>
  <c r="F5"/>
  <c r="F22" s="1"/>
  <c r="F23" s="1"/>
  <c r="F24" s="1"/>
  <c r="F25" s="1"/>
  <c r="F26" s="1"/>
  <c r="F16" i="29" l="1"/>
  <c r="F15"/>
  <c r="F14"/>
  <c r="F13"/>
  <c r="F12"/>
  <c r="F10"/>
  <c r="F9"/>
  <c r="F8"/>
  <c r="F7"/>
  <c r="F6"/>
  <c r="F5"/>
  <c r="F17" s="1"/>
  <c r="F18" s="1"/>
  <c r="F19" s="1"/>
  <c r="F20" s="1"/>
  <c r="F21" s="1"/>
  <c r="F16" i="31" l="1"/>
  <c r="F15"/>
  <c r="F14"/>
  <c r="F13"/>
  <c r="F12"/>
  <c r="F10"/>
  <c r="F9"/>
  <c r="F8"/>
  <c r="F7"/>
  <c r="F6"/>
  <c r="F5"/>
  <c r="F17" s="1"/>
  <c r="F18" s="1"/>
  <c r="F19" s="1"/>
  <c r="F20" s="1"/>
  <c r="F21" s="1"/>
  <c r="F9" i="23" l="1"/>
  <c r="F8"/>
  <c r="F7"/>
  <c r="F6"/>
  <c r="F10" s="1"/>
  <c r="F11" s="1"/>
  <c r="F12" s="1"/>
  <c r="F13" s="1"/>
  <c r="F14" s="1"/>
  <c r="F5"/>
  <c r="F20" i="12" l="1"/>
  <c r="F19"/>
  <c r="F18"/>
  <c r="F17"/>
  <c r="F16"/>
  <c r="F14"/>
  <c r="F13"/>
  <c r="F12"/>
  <c r="F11"/>
  <c r="F10"/>
  <c r="F9"/>
  <c r="F8"/>
  <c r="F7"/>
  <c r="F6"/>
  <c r="F5"/>
  <c r="F21" s="1"/>
  <c r="F22" l="1"/>
  <c r="F23" s="1"/>
  <c r="F24" l="1"/>
  <c r="F25" s="1"/>
  <c r="F15" i="10" l="1"/>
  <c r="F14"/>
  <c r="F13"/>
  <c r="F12"/>
  <c r="F11"/>
  <c r="F9"/>
  <c r="F8"/>
  <c r="F7"/>
  <c r="F16" s="1"/>
  <c r="F17" s="1"/>
  <c r="F18" s="1"/>
  <c r="F19" s="1"/>
  <c r="F20" s="1"/>
  <c r="F6"/>
  <c r="F5"/>
  <c r="F12" i="11"/>
  <c r="F11"/>
  <c r="F10"/>
  <c r="F8"/>
  <c r="F7"/>
  <c r="F6"/>
  <c r="F5"/>
  <c r="F13" l="1"/>
  <c r="F14" s="1"/>
  <c r="F15" s="1"/>
  <c r="F16" s="1"/>
  <c r="F17" s="1"/>
  <c r="F9" i="9" l="1"/>
  <c r="F8"/>
  <c r="F10" s="1"/>
  <c r="F18" i="5"/>
  <c r="F17"/>
  <c r="F16"/>
  <c r="F15"/>
  <c r="F19" s="1"/>
  <c r="F14"/>
  <c r="F19" i="4"/>
  <c r="F18"/>
  <c r="F17"/>
  <c r="F16"/>
  <c r="F20" s="1"/>
  <c r="F15"/>
  <c r="F11" i="9" l="1"/>
  <c r="F12" s="1"/>
  <c r="F21" i="5"/>
  <c r="F20"/>
  <c r="F21" i="4"/>
  <c r="F22" s="1"/>
  <c r="F13" i="9" l="1"/>
  <c r="F14" s="1"/>
  <c r="F15" s="1"/>
  <c r="F22" i="5"/>
  <c r="F23" s="1"/>
  <c r="F24" s="1"/>
  <c r="F23" i="4"/>
  <c r="F24" s="1"/>
  <c r="F25" s="1"/>
  <c r="F15" i="6" l="1"/>
  <c r="F14"/>
  <c r="F13"/>
  <c r="F12"/>
  <c r="F16" s="1"/>
  <c r="F11"/>
  <c r="E19" i="7"/>
  <c r="H19" s="1"/>
  <c r="H18"/>
  <c r="E18"/>
  <c r="E17"/>
  <c r="H17" s="1"/>
  <c r="H16"/>
  <c r="E16"/>
  <c r="E15"/>
  <c r="H15" s="1"/>
  <c r="H14"/>
  <c r="E14"/>
  <c r="E13"/>
  <c r="H13" s="1"/>
  <c r="H12"/>
  <c r="E12"/>
  <c r="E11"/>
  <c r="H11" s="1"/>
  <c r="H10"/>
  <c r="E10"/>
  <c r="E9"/>
  <c r="H9" s="1"/>
  <c r="H8"/>
  <c r="E8"/>
  <c r="E7"/>
  <c r="H7" s="1"/>
  <c r="H6"/>
  <c r="E6"/>
  <c r="E5"/>
  <c r="H5" s="1"/>
  <c r="F18" i="6" l="1"/>
  <c r="F17"/>
  <c r="H20" i="7"/>
  <c r="F19" i="6" l="1"/>
  <c r="F20" s="1"/>
  <c r="F21" s="1"/>
  <c r="H21" i="7"/>
  <c r="H22" s="1"/>
  <c r="H23" l="1"/>
  <c r="H24" s="1"/>
  <c r="H25" s="1"/>
  <c r="F22" i="2" l="1"/>
  <c r="F21"/>
  <c r="F20"/>
  <c r="F19"/>
  <c r="F23" s="1"/>
  <c r="F18"/>
  <c r="F9" i="3"/>
  <c r="F8"/>
  <c r="F10" s="1"/>
  <c r="F24" i="2" l="1"/>
  <c r="F25" s="1"/>
  <c r="F11" i="3"/>
  <c r="F12" s="1"/>
  <c r="F26" i="2" l="1"/>
  <c r="F27" s="1"/>
  <c r="F28" s="1"/>
  <c r="F13" i="3"/>
  <c r="F14" s="1"/>
  <c r="F15" s="1"/>
  <c r="H20" i="25" l="1"/>
  <c r="H19"/>
  <c r="H18"/>
  <c r="H17"/>
  <c r="H16"/>
  <c r="H14"/>
  <c r="H13"/>
  <c r="H12"/>
  <c r="H11"/>
  <c r="H10"/>
  <c r="H9"/>
  <c r="H8"/>
  <c r="H7"/>
  <c r="H6"/>
  <c r="H5"/>
  <c r="H21" s="1"/>
  <c r="H22" s="1"/>
  <c r="H23" s="1"/>
  <c r="H24" s="1"/>
  <c r="H25" s="1"/>
  <c r="F17" i="37"/>
  <c r="F16"/>
  <c r="C16"/>
  <c r="C15"/>
  <c r="F15" s="1"/>
  <c r="F14"/>
  <c r="C14"/>
  <c r="F13"/>
  <c r="C13"/>
  <c r="F11"/>
  <c r="C11"/>
  <c r="F10"/>
  <c r="C9"/>
  <c r="F9" s="1"/>
  <c r="F8"/>
  <c r="C8"/>
  <c r="C7"/>
  <c r="F7" s="1"/>
  <c r="F6"/>
  <c r="C6"/>
  <c r="F5"/>
  <c r="F18" l="1"/>
  <c r="F19" s="1"/>
  <c r="F20" s="1"/>
  <c r="F21" s="1"/>
  <c r="F22" s="1"/>
  <c r="F18" i="28" l="1"/>
  <c r="F17"/>
  <c r="F16"/>
  <c r="F15"/>
  <c r="F14"/>
  <c r="F12"/>
  <c r="F11"/>
  <c r="F10"/>
  <c r="F9"/>
  <c r="F8"/>
  <c r="F7"/>
  <c r="F6"/>
  <c r="F19" s="1"/>
  <c r="F20" s="1"/>
  <c r="F21" s="1"/>
  <c r="F22" s="1"/>
  <c r="F23" s="1"/>
  <c r="F5"/>
  <c r="H20" i="26"/>
  <c r="H19"/>
  <c r="H18"/>
  <c r="H17"/>
  <c r="H16"/>
  <c r="H14"/>
  <c r="H13"/>
  <c r="H12"/>
  <c r="H11"/>
  <c r="H10"/>
  <c r="H9"/>
  <c r="H8"/>
  <c r="H7"/>
  <c r="H6"/>
  <c r="H5"/>
  <c r="H21" s="1"/>
  <c r="H22" s="1"/>
  <c r="H23" s="1"/>
  <c r="H24" s="1"/>
  <c r="H25" s="1"/>
  <c r="F9" i="24"/>
  <c r="F8"/>
  <c r="F6"/>
  <c r="F5"/>
  <c r="F10" s="1"/>
  <c r="F11" s="1"/>
  <c r="F12" s="1"/>
  <c r="F13" s="1"/>
  <c r="F14" s="1"/>
  <c r="F18" i="19" l="1"/>
  <c r="F17"/>
  <c r="F16"/>
  <c r="F15"/>
  <c r="F14"/>
  <c r="F12"/>
  <c r="F11"/>
  <c r="F10"/>
  <c r="F9"/>
  <c r="F8"/>
  <c r="F7"/>
  <c r="F6"/>
  <c r="F19" s="1"/>
  <c r="F20" s="1"/>
  <c r="F21" s="1"/>
  <c r="F22" s="1"/>
  <c r="F23" s="1"/>
  <c r="F5"/>
  <c r="H20" i="27" l="1"/>
  <c r="H19"/>
  <c r="H18"/>
  <c r="H17"/>
  <c r="H16"/>
  <c r="H14"/>
  <c r="H13"/>
  <c r="H12"/>
  <c r="H11"/>
  <c r="H10"/>
  <c r="H9"/>
  <c r="H8"/>
  <c r="H7"/>
  <c r="H6"/>
  <c r="H5"/>
  <c r="H21" s="1"/>
  <c r="H22" s="1"/>
  <c r="H23" s="1"/>
  <c r="H24" s="1"/>
  <c r="H25" s="1"/>
</calcChain>
</file>

<file path=xl/sharedStrings.xml><?xml version="1.0" encoding="utf-8"?>
<sst xmlns="http://schemas.openxmlformats.org/spreadsheetml/2006/main" count="1949" uniqueCount="347">
  <si>
    <t xml:space="preserve"> </t>
  </si>
  <si>
    <t xml:space="preserve">BILL OF QUANTITY </t>
  </si>
  <si>
    <t>Name of Work :- Construction of Drain in Madhukam from road no.9 deepak saw house to road no.7 Existing nala house under in ward no-28.</t>
  </si>
  <si>
    <t>Sl. No.</t>
  </si>
  <si>
    <t>Items of work</t>
  </si>
  <si>
    <t>Qnty.</t>
  </si>
  <si>
    <t>Unit</t>
  </si>
  <si>
    <t>Rate</t>
  </si>
  <si>
    <t>Amount</t>
  </si>
  <si>
    <t>1
 5.10.1</t>
  </si>
  <si>
    <t>Dismantling of Pucca brick or lime work ……do….all complete.</t>
  </si>
  <si>
    <t>m3</t>
  </si>
  <si>
    <t xml:space="preserve"> 2
  5.1.1 +5.1.2 BCD</t>
  </si>
  <si>
    <t>Earth work in excavation in foundation trenches in ordinary soil (vide classification of soil item-A) and disposal of excavated earth as obtained to a distance up to 50 M. including all lifts, levelling,ramming the foundation trenches removing roots of trees, shrubs all complete as per approved design, building specification and direction of E/I</t>
  </si>
  <si>
    <t xml:space="preserve">                                                                                                                                                                                                                                                                                                          </t>
  </si>
  <si>
    <t>3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</si>
  <si>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</si>
  <si>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</si>
  <si>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</si>
  <si>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5.3.2</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</si>
  <si>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</si>
  <si>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 xml:space="preserve">6
5.2.34
</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</si>
  <si>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</si>
  <si>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7
5.7.11          +          5.7.12</t>
  </si>
  <si>
    <t>Providing 25mm thick cement plaster (1:4) with clean course sand F.M 1.5 includin screening curing with all leads and lifts of water, scaffoling taxes and royality all complete as per specification and direction of E/I with 1.5 mm cement punning</t>
  </si>
  <si>
    <t>m2</t>
  </si>
  <si>
    <t>8
5.3.30.1</t>
  </si>
  <si>
    <t>Providing  R.C.C. M-200 with nominal mix of (1:1.5:3) in slab of desired size with approved quality of stone chips and clean coarse sand of F.M. 2.5 to 3 excluding cost of shuttering finishing and  reinforcement all complete as per building specifications and direction of E/I.</t>
  </si>
  <si>
    <t>M3</t>
  </si>
  <si>
    <t>9
5.5.5 (b)</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</si>
  <si>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</si>
  <si>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</si>
  <si>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10
5.3.17.1</t>
  </si>
  <si>
    <t xml:space="preserve">Centering and Shuttering including struting,propping etc and removal of from for  Foundation, footing s bases of Coloumns etc for mass Concrete.                             </t>
  </si>
  <si>
    <t>M2</t>
  </si>
  <si>
    <t>Carriage of Materials</t>
  </si>
  <si>
    <t>(i)</t>
  </si>
  <si>
    <t xml:space="preserve"> Sand with lead of 49 km</t>
  </si>
  <si>
    <r>
      <t>M</t>
    </r>
    <r>
      <rPr>
        <b/>
        <vertAlign val="superscript"/>
        <sz val="10"/>
        <rFont val="Century"/>
        <family val="1"/>
      </rPr>
      <t>3</t>
    </r>
  </si>
  <si>
    <t>(ii)</t>
  </si>
  <si>
    <t>Sand local lead 13 km</t>
  </si>
  <si>
    <t>(iii)</t>
  </si>
  <si>
    <t>Stone Boulder with lead of 36 km</t>
  </si>
  <si>
    <t>(iv)</t>
  </si>
  <si>
    <t>Stone chips with lead of 22 km</t>
  </si>
  <si>
    <t>(v)</t>
  </si>
  <si>
    <t>Earth (lead 01 KM)</t>
  </si>
  <si>
    <t>Total</t>
  </si>
  <si>
    <t>GST (12%)</t>
  </si>
  <si>
    <t>L. CESS (1%)</t>
  </si>
  <si>
    <t xml:space="preserve">SAY RS. </t>
  </si>
  <si>
    <t>RANCHI MUNICIPAL CORPORATION, RANCHI</t>
  </si>
  <si>
    <t>Name of Work :- construction of RCC Drain Toyota showroom ke bagal me from oshni manjhi to big drain Under Ward No-18.</t>
  </si>
  <si>
    <t>Providing labour for cleaning of site as per specification and direction E/I.</t>
  </si>
  <si>
    <t>Each</t>
  </si>
  <si>
    <t xml:space="preserve">   2
5.1.1
+
5.1.2
BCD</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</si>
  <si>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</si>
  <si>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4
5.6.8</t>
  </si>
  <si>
    <t>Supplying and laying (properly as per design and drawing ) rip-rap with good quality of boulders duty packed including the cost of materials royalty all taxes etc. but excluding the cost of carriage all complete as per specification and direction of E/I.</t>
  </si>
  <si>
    <t>5
5.3.9.1</t>
  </si>
  <si>
    <t>Providing and laying in position specified grade of reinforced cement concrete, excluding the cost of centering, shuttering, finishing and reinfocement all work up to plinth level 1:1.5:3 (1 cement :1.5 coars sand (zone-iii): 3 graded stone aggregate 20mm nominal size)</t>
  </si>
  <si>
    <t>6
5.3.11</t>
  </si>
  <si>
    <t>7
5.3.17.1</t>
  </si>
  <si>
    <t xml:space="preserve">Centring and shuttering including strutting ,propping etc and removal of form from Foundations,footings,base of column etc </t>
  </si>
  <si>
    <t xml:space="preserve">8
5.5.5 </t>
  </si>
  <si>
    <t>MT</t>
  </si>
  <si>
    <t>Carriage of materials</t>
  </si>
  <si>
    <t>i</t>
  </si>
  <si>
    <t>Disposal excavated earth up to 01 KM</t>
  </si>
  <si>
    <t>ii</t>
  </si>
  <si>
    <t>Local Sand with lead of 14 km</t>
  </si>
  <si>
    <t>iii</t>
  </si>
  <si>
    <t>iv</t>
  </si>
  <si>
    <t>S/Chips with lead of 22 km</t>
  </si>
  <si>
    <t>v</t>
  </si>
  <si>
    <t>Stone  Boulder with lead of 36 km</t>
  </si>
  <si>
    <t>TOTAL</t>
  </si>
  <si>
    <t>Name of Work :-Construction of PCC road behind harmu bye pass at babloo flour mil gali in ward no-27</t>
  </si>
  <si>
    <t xml:space="preserve">1
5.3.2.1
</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</si>
  <si>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</si>
  <si>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2
5.3.17.1</t>
  </si>
  <si>
    <t>Sand  (Lead Upto 42 km)</t>
  </si>
  <si>
    <t>Sand (Lead 15 KM)</t>
  </si>
  <si>
    <t>Name of Work :- Construction of three Nos. Culvert in Madhukam at road no. 5/M and drain slab at gopal mandir road no.3 house under in ward no-28.</t>
  </si>
  <si>
    <t>Name of Work :- Construction of RCC drain in kailash mandir from mukesh barnawal house to vijay saw house and construction of slab at machli gali in ward no-28.</t>
  </si>
  <si>
    <t>1
  5.1.1 +5.1.2 BCD</t>
  </si>
  <si>
    <t>2
5.1.10</t>
  </si>
  <si>
    <t>3
8.8.6</t>
  </si>
  <si>
    <t>4
5.3.2.1</t>
  </si>
  <si>
    <t>Providing P.C.C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</si>
  <si>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5
5.3.30.1</t>
  </si>
  <si>
    <t>Providing  Precast R.C.C M 200 in nominal mix (1:1.5:3) in slab ……..do…..all complete as per specification and direction of E/I.</t>
  </si>
  <si>
    <t xml:space="preserve">6
5.5.4 </t>
  </si>
  <si>
    <t>Providing Tor steel reinforcement of 8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</si>
  <si>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 xml:space="preserve">7
5.5.5 </t>
  </si>
  <si>
    <t>8
5.3.17.1</t>
  </si>
  <si>
    <t>Sand  (Lead Upto 47 km)</t>
  </si>
  <si>
    <t>Sand (Lead 16 KM)</t>
  </si>
  <si>
    <t>Stone Boulder (Lead 34  KM)</t>
  </si>
  <si>
    <t>Stone Chips (Lead 20 KM)</t>
  </si>
  <si>
    <t>Earth (Lead 01 KM)</t>
  </si>
  <si>
    <t>Name of Work :-Beautification of Sarna Asthal Under Ward No-50 Hundru Basti.</t>
  </si>
  <si>
    <t xml:space="preserve">   1
5.1.1 +5.1.2   BCD</t>
  </si>
  <si>
    <t>Earth Work Excavation for structure as per technical specification clause 305.1 including setting out ,construction of shoring and brading in foundation trenches complete as per drawing and Technical specification.</t>
  </si>
  <si>
    <t>2
5.1.1</t>
  </si>
  <si>
    <t>3
8.6.8</t>
  </si>
  <si>
    <t xml:space="preserve">4
5.3.2.1
</t>
  </si>
  <si>
    <t>5
5.7.11          +          5.7.12</t>
  </si>
  <si>
    <t>6
DSR
2019
16.91</t>
  </si>
  <si>
    <t>Providing and laying factory made chamfered edge cement concrete paver blocks in footpath,parks lawns drive ways or light traffic parking etc, required strength,thickness &amp; size and shape ,made by table vibratory method... do.......E/I.</t>
  </si>
  <si>
    <t xml:space="preserve">7
5.2.34
</t>
  </si>
  <si>
    <t>Local Sand with lead of 18 km</t>
  </si>
  <si>
    <t xml:space="preserve"> Sand with lead of 42 km</t>
  </si>
  <si>
    <t>Stone Boulder with lead of 29 km</t>
  </si>
  <si>
    <t>Stone chips with lead of 15 km</t>
  </si>
  <si>
    <t>vi</t>
  </si>
  <si>
    <t>Paver Block</t>
  </si>
  <si>
    <t>NOS</t>
  </si>
  <si>
    <t>Name of Work :- Construction of drain in Madhukam from road no-06 bablu verma house to arup choudhary house under in ward no-28.</t>
  </si>
  <si>
    <t>Name of Work :- Improvement of PCC Road at Nage Tungri, Tangra Toli from Sarvoday Banquet hall to Nage Tungri Chowk  under W-05</t>
  </si>
  <si>
    <t>1
 5.3.1.1</t>
  </si>
  <si>
    <t>Providing and laying in position cement concrete of specified grade excluding the cost of centering and shuttering - All work up to plinth level
1:1.5:3 (1 Cement : 1.5 coarse sand zone(III): 3 graded stone aggregate 20mm nominal size)</t>
  </si>
  <si>
    <t>Centering and Shuttering including strutting, propping etc and removal of from for  
 Foundation , footing , bases of columns etc for mass concrete.</t>
  </si>
  <si>
    <t>Sand  (Lead Upto 49 km)</t>
  </si>
  <si>
    <r>
      <t>M</t>
    </r>
    <r>
      <rPr>
        <vertAlign val="superscript"/>
        <sz val="10"/>
        <rFont val="Century"/>
        <family val="1"/>
      </rPr>
      <t>3</t>
    </r>
  </si>
  <si>
    <t>Stone Chips (Lead 22KM)</t>
  </si>
  <si>
    <t>Add 12%  GST</t>
  </si>
  <si>
    <t>Add 1 % L Cess</t>
  </si>
  <si>
    <t>Say</t>
  </si>
  <si>
    <t>Name of Work :- Construction &amp; Repairing of  Drain and Slab at Chapu Toli/ Nayak Toli from Shurendra Mahto house to Ramadhar Prajapati house under ward no -05</t>
  </si>
  <si>
    <t>1            5.1.1</t>
  </si>
  <si>
    <t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t>
  </si>
  <si>
    <t>3
5.6.8</t>
  </si>
  <si>
    <t>4
5.3.10</t>
  </si>
  <si>
    <t>Reinforced cement concrete work in walls (any thickness) including atteched plasters, buttresses plinth and string course, fillets, columns, pillars, piers, abutments, post, and struts etc above plinth level up to floor five level, excluding the cost of centering, shuttering, finishing and reinforcement.RCC
1:1.5:3 (1 Cement : 1.5 coarse sand zone(III): 3 graded stone aggregate 20mm nominal size)</t>
  </si>
  <si>
    <t>5 
5.3.11</t>
  </si>
  <si>
    <t>Renforced cement conrete work in beams, suspended floors, having slopeup to 15' landing, balconies, shelves, chajjas, lintels, bands, plain windowsill ---------do----do-------E/I
1:1.5:3 (1 Cement : 1.5 coarse sand zone(III): 3 graded stone aggregate 20mm nominal size)</t>
  </si>
  <si>
    <t>6
5.5.5 (a)</t>
  </si>
  <si>
    <t>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
 (a) 08mm dia</t>
  </si>
  <si>
    <t>(b) 10mm dia</t>
  </si>
  <si>
    <t>7
5.2.34</t>
  </si>
  <si>
    <t>Providing rough dressed course stone masonry in cement mortar (1:4) in foundation and plinth with hammer dressed stone of less than 0.03 m3 in volume and clean coarse sand of F.M 2 to 2.5 including cost of screening raking out joints to 20mm depth and curing taxes and royalty all complete as per building specification and direction of E/I.</t>
  </si>
  <si>
    <t>8
5.3.1.2</t>
  </si>
  <si>
    <t xml:space="preserve">Providing and laying in position concrete of specified grade excluding the cost of centering and shuttering- All work upto plinth level :
1:2:4 (1 cemet : 2 coarse sand (zone-iii) : 4 graded stone aggregate 20mm nominal size )  </t>
  </si>
  <si>
    <t>9
5.7.12</t>
  </si>
  <si>
    <t>10
5.7.11</t>
  </si>
  <si>
    <t>11
5.3.17.1</t>
  </si>
  <si>
    <r>
      <t>M</t>
    </r>
    <r>
      <rPr>
        <vertAlign val="superscript"/>
        <sz val="11"/>
        <rFont val="Century"/>
        <family val="1"/>
      </rPr>
      <t>3</t>
    </r>
  </si>
  <si>
    <t>Sand Local (Lead 13 KM)</t>
  </si>
  <si>
    <t>Stone Boulder (Lead 36  KM)</t>
  </si>
  <si>
    <r>
      <t>Providing 25mm thick cement plaster (1:4)</t>
    </r>
    <r>
      <rPr>
        <sz val="12"/>
        <color theme="1"/>
        <rFont val="Calibri"/>
        <family val="2"/>
        <scheme val="minor"/>
      </rPr>
      <t xml:space="preserve"> with clean coarse sand of F.M 1.5 including screening,curing with all leads and lifts of water scaffolding taxes and royalty all complete as per building specification and direction of E/I</t>
    </r>
  </si>
  <si>
    <r>
      <t>Providing 1.5mm cement punning</t>
    </r>
    <r>
      <rPr>
        <sz val="12"/>
        <color theme="1"/>
        <rFont val="Calibri"/>
        <family val="2"/>
        <scheme val="minor"/>
      </rPr>
      <t xml:space="preserve"> including curing,carriage of water with all leads and lifts as per building specification and direction of E/I</t>
    </r>
  </si>
  <si>
    <t>Name of Work :- Construction of PCC Road &amp; RCC Drain at  Kokar HB road near Urban power house under ward no-08</t>
  </si>
  <si>
    <t>Drain</t>
  </si>
  <si>
    <t>Road</t>
  </si>
  <si>
    <t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t>
  </si>
  <si>
    <r>
      <t>M</t>
    </r>
    <r>
      <rPr>
        <b/>
        <vertAlign val="superscript"/>
        <sz val="11"/>
        <rFont val="Century"/>
        <family val="1"/>
      </rPr>
      <t>3</t>
    </r>
  </si>
  <si>
    <t>2
  5.1.10</t>
  </si>
  <si>
    <t>4
 5.3.1.1</t>
  </si>
  <si>
    <t>5
5.3.10</t>
  </si>
  <si>
    <t>Renforced cement conrete work in beams, suspended floors, having slopeup to 15' landing, balconies, shelves, chajjas, lintels, bands, plain window sill ---------do----do-------E/I
1:1.5:3 (1 Cement : 1.5 coarse sand zone(III): 3 graded stone aggregate 20mm nominal size)</t>
  </si>
  <si>
    <t xml:space="preserve">7
 5.5.4 </t>
  </si>
  <si>
    <t>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
(A) 08mm dia</t>
  </si>
  <si>
    <t>9
5.5.5(a)</t>
  </si>
  <si>
    <t>(B) 10mm dia</t>
  </si>
  <si>
    <t>Centering and Shuttering including strutting, propping etc and removal of from for   Foundation , footing , bases of columns etc for mass concrete.</t>
  </si>
  <si>
    <t>Name of Work :-Construction of PCC Road at Sarna Toli near Kachhap Chowk under ward no-08</t>
  </si>
  <si>
    <t>1.            5.1.1</t>
  </si>
  <si>
    <t>2 
 5.1.10</t>
  </si>
  <si>
    <t>3
 5.6.8
WRD</t>
  </si>
  <si>
    <t>5
5.3.17.1</t>
  </si>
  <si>
    <t xml:space="preserve">1% L Cess </t>
  </si>
  <si>
    <t>1            5.10.2</t>
  </si>
  <si>
    <t>Dismantling plain cement or lime concrete work including stacking serviceable materials in countable stacks within 15M.lead and disposal of unserviceable materials with all leads complete  as per direction of E/I.</t>
  </si>
  <si>
    <t>2           5.1.1</t>
  </si>
  <si>
    <t>6
 5.3.11</t>
  </si>
  <si>
    <t>7
(A)5.5.4</t>
  </si>
  <si>
    <t>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
(a) 08mm dia</t>
  </si>
  <si>
    <t>8
5.5.5(a)</t>
  </si>
  <si>
    <t xml:space="preserve">(b)10mm dia </t>
  </si>
  <si>
    <t>9
5.3.17.1</t>
  </si>
  <si>
    <t>Name of Work :- Construction of RCC Drain Khorha Toli Lane-1 from house of Vijay Bakhala to house of Shushma Gudiya under ward no-07</t>
  </si>
  <si>
    <t>5 5.3.11</t>
  </si>
  <si>
    <t>6
(A)5.5.4</t>
  </si>
  <si>
    <t xml:space="preserve">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
(A) 08mm dia </t>
  </si>
  <si>
    <t>7
(B)5.5.5(a)</t>
  </si>
  <si>
    <t xml:space="preserve">10mm dia  </t>
  </si>
  <si>
    <t>Name of Work :- Improvement of PCC Road at Kokar Chunna Bhatta from Kuti Gali Kabadi Dukan to Sankalp Residency under ward no-08</t>
  </si>
  <si>
    <t>Name of Work :- laying of paver block road at dhela toli john's kerketta house to pcc road vai ram mandir in ward no-09.</t>
  </si>
  <si>
    <t>1            5.1.1 + 5.1.2</t>
  </si>
  <si>
    <t>3
5.3.2</t>
  </si>
  <si>
    <t>4
16.91 DSR</t>
  </si>
  <si>
    <t>Providing and laying factory made coloured chamfered edge Cement Concrete paver blocks In footpath,park &amp;lawns drivewayor light &amp; traffic parking etc of required strength,thickness &amp; size/shape,made by table vibratory method using PU mould, laid in required colour &amp; pattern over 50 mm thick compacted bed of fine sand,compacting and proper embedding/laying ofinter locking paver blocks into the sand bedding layer through vibratory compaction by using plate vibrator,filling the joints with jamuna sand and cutting of paver blocks as per required size and pattern,finishing and sweeping extra sand in footpath,parks,lawns,drive ways or light traffic parking etc. complete as permanufacturer's specifications &amp; direction of Engineer-in-charge.80 mm thick C.C. paver block of M-30 grade with approved colour, design &amp; pattern.
 80 mm thick C.C. paver block of M-30 grade with approved color design and Rate incl.G.S.T 14.05%,1% L.Cess &amp; 15% CP.+O.H(as per DSR2018 Rate Analysis)</t>
  </si>
  <si>
    <t xml:space="preserve">   2
5.1.1 +5.1.2   BCD</t>
  </si>
  <si>
    <t>3
5.1.1</t>
  </si>
  <si>
    <t xml:space="preserve">5
5.3.2.1
</t>
  </si>
  <si>
    <t>Local sand 14 Km</t>
  </si>
  <si>
    <t>BILL OF QUANTITY</t>
  </si>
  <si>
    <t>NAME OF WORK -  CONSTRUCTION OF RCC DRAIN  AT RAJAB ALI LANE FROM CHARCH LANE TO PRINCE BEKRI UNDER WARD NO 15 UNDER RANCHI MUNICIPAL CORPORATION.</t>
  </si>
  <si>
    <t>Sl No.</t>
  </si>
  <si>
    <t>PARTICULARS OR ITEM OF WORKS</t>
  </si>
  <si>
    <t>Quantity</t>
  </si>
  <si>
    <t>Rate in Rs.</t>
  </si>
  <si>
    <t>Amount in Rs.</t>
  </si>
  <si>
    <t>Providing man days for site clearence before and after the work etc.</t>
  </si>
  <si>
    <t>2.       5.10.1</t>
  </si>
  <si>
    <t>Dismantling of Pucca brick or lime work Including stacking the serviceable material and disposal of unserviceable material to all leads……do….all complete.</t>
  </si>
  <si>
    <t>M³</t>
  </si>
  <si>
    <t xml:space="preserve">   3.      (.J.B.C.D.5.1.1.+5.1.2.)</t>
  </si>
  <si>
    <t xml:space="preserve"> 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t>
  </si>
  <si>
    <t>4.        (J.B.C.D.-5.1.10)</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</si>
  <si>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t>
  </si>
  <si>
    <t>5.        (J.B.C.D.-8.6.8)</t>
  </si>
  <si>
    <t xml:space="preserve"> Supplying and laying (properly as per design and drawing )rip-rap with good quality of boulders duly packed including the cost of materials,royalty all taxes etc.but excluding the cost of carriage, all complete as per specification and direction of E/I.</t>
  </si>
  <si>
    <t>6. J.B.C.D.5.3.10</t>
  </si>
  <si>
    <t>Reinfoced cement concrete work in wall(any thickness),including attached pilasters buttressed,plinth and string course,fillets,columns,pillers,piers,abutments,post and struts etc. above plinth level up to floor five level,excluding cost of centring,shuttring,finishing and reinforcements:1:1.5:3(1cement:1.5 coarse sand(zone-lll):3 grade stone agreegate 20mm nominal size)..........do…..all complete as per specification and direction of E/I.</t>
  </si>
  <si>
    <t>7. J.B.C.D.5.3.11</t>
  </si>
  <si>
    <r>
      <t>Reinfoced cement concrete work in beam,suspanded floor,roof having slope up to 15</t>
    </r>
    <r>
      <rPr>
        <b/>
        <vertAlign val="superscript"/>
        <sz val="12"/>
        <color theme="1"/>
        <rFont val="Century"/>
        <family val="1"/>
      </rPr>
      <t>o</t>
    </r>
    <r>
      <rPr>
        <b/>
        <sz val="12"/>
        <color theme="1"/>
        <rFont val="Century"/>
        <family val="1"/>
      </rPr>
      <t>landings,balconies,shelves,chajja,lintels,bands plain window sills,staircases and sprial stair cases above plinth level up to floor five level,excluding cost of centring,shuttring,finishing and reinforcements:1:1.5:3(1cement:1.5 coarse sand(zone-lll):3 grade stone agreegate 20mm nominal size)..........do…..all complete as per specification and direction of E/I.</t>
    </r>
  </si>
  <si>
    <t>08. 5.3.17.1</t>
  </si>
  <si>
    <t>Centring and shuttring including strutting,propping etc. and removal of from for  Foundation, footings,bases of column,etc for mass concrete</t>
  </si>
  <si>
    <t>09. (J.B.C.D.-5.5.5</t>
  </si>
  <si>
    <t>Providing Tor steel reinforcement of 10mm dia bars as per approved design and drawing -----do-----do-----</t>
  </si>
  <si>
    <t>10 (J.B.C.D.-
5.5.4</t>
  </si>
  <si>
    <t>Providing Tor steel reinforcement of 8mm  dia bars as per approved design and drawing -----do-----do-----</t>
  </si>
  <si>
    <t>CARRIAGE OF MATERIALS</t>
  </si>
  <si>
    <t>SAND-LEAD-49km</t>
  </si>
  <si>
    <t>SAND LOCAL-LEAD-13KM</t>
  </si>
  <si>
    <t>CHIPS-LEAD-22km</t>
  </si>
  <si>
    <t>BOULDER-LEAD-36KM</t>
  </si>
  <si>
    <t>EARTH-LEAD-1km</t>
  </si>
  <si>
    <t>Add 12% GST</t>
  </si>
  <si>
    <t>Add 1% Labour cess</t>
  </si>
  <si>
    <t>G.Total</t>
  </si>
  <si>
    <r>
      <t>Name of Work :-</t>
    </r>
    <r>
      <rPr>
        <b/>
        <sz val="14"/>
        <color theme="1"/>
        <rFont val="Kruti Dev 010"/>
      </rPr>
      <t xml:space="preserve">lkdsr fcgkj esa ,0 ds0 flUgk d ?kj ls egsUnz lkssuh ds ?kj rd ih0 lh0 lh0 iFk dk fuekZ.k dk;ZA </t>
    </r>
  </si>
  <si>
    <t>1
5.3.2</t>
  </si>
  <si>
    <t xml:space="preserve">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
</t>
  </si>
  <si>
    <r>
      <t>Per M</t>
    </r>
    <r>
      <rPr>
        <b/>
        <vertAlign val="superscript"/>
        <sz val="10"/>
        <rFont val="Times New Roman"/>
        <family val="1"/>
      </rPr>
      <t>3</t>
    </r>
  </si>
  <si>
    <t xml:space="preserve">2
5.3.17.1
</t>
  </si>
  <si>
    <t xml:space="preserve"> Sand with lead of 47 km</t>
  </si>
  <si>
    <t>Stone chips with lead of 20 km</t>
  </si>
  <si>
    <t>Executive  Engineer
RMC, Ranchi</t>
  </si>
  <si>
    <t>6
5.3.17.1</t>
  </si>
  <si>
    <t>5        J.B.C.D     .5.3.2.1</t>
  </si>
  <si>
    <t>Providing P.C.C.M-200 in nominal mix of (1:1.5:3) in foundation with approved quality of stone chips 20mm to 6mm size graded and clean coarse sand of F.M.2.5 to 3 including screening, shuttering,mixing cement concrete in mixer and placing in position, vibrating,striking, curing taxes and royalty all complete as per specification and direction of E/I.</t>
  </si>
  <si>
    <t>Name of Work :- Construction of RCC Drain at Morabadi Akhra Under Ward No-03.</t>
  </si>
  <si>
    <t>3
R.C.D
3.13 ii A</t>
  </si>
  <si>
    <t>Excavation of structures (e/w in excavation of foundation……………… locally for road work.)</t>
  </si>
  <si>
    <t>4
5.1.10</t>
  </si>
  <si>
    <t>5
5.6.8</t>
  </si>
  <si>
    <t>6
5.3.10</t>
  </si>
  <si>
    <t>Providing RCC-M200 with nominal mix of (1:1.5:3) in foundation and plinth with approved quality of stone --do--all   complete as per drawing and Technical specification. .</t>
  </si>
  <si>
    <t>7
5.3.11</t>
  </si>
  <si>
    <t xml:space="preserve">9
5.5.4 </t>
  </si>
  <si>
    <t xml:space="preserve">10
5.5.5 </t>
  </si>
  <si>
    <t>11
JSR RCD
(8.4 v)</t>
  </si>
  <si>
    <t>Providing and fixing retroreflected mandatory informatory sign board……….</t>
  </si>
  <si>
    <t>Nos.</t>
  </si>
  <si>
    <t>Sand localead 13 km</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</si>
  <si>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</si>
  <si>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Name of Work :- Construction of PCC road in Millat colony under ward no -16.</t>
  </si>
  <si>
    <t>2
5.8.6</t>
  </si>
  <si>
    <t>3        J.B.C.D     .5.3.2.1</t>
  </si>
  <si>
    <t>4
5.3.17.1</t>
  </si>
  <si>
    <t>SAND-LEAD-49KM</t>
  </si>
  <si>
    <t>CHIPS-LEAD-22KM</t>
  </si>
  <si>
    <t>STONE BOULDER-36KM</t>
  </si>
  <si>
    <t>Name of Work :- Construction of RCC Drain Pathal Kudwa chowk to islam nagar Under Ward No-16.</t>
  </si>
  <si>
    <t xml:space="preserve"> 1
  5.1.1 +5.1.2 BCD</t>
  </si>
  <si>
    <t>Earth work in excavation in foundation trenches in ordinary soil (vide classification of soil item-A) and disposal of excavated earth as obtained to a distance up to 50 M. including all lifts, levelling,ramming the foundation trenches removing roots of trees, shrubs all complete as per approved design, building specification and direction of E/I. (vide classification of soil item-B)</t>
  </si>
  <si>
    <t>3
5.8.6</t>
  </si>
  <si>
    <t>7
5.5.5(a)</t>
  </si>
  <si>
    <t>Name of Work :- construction of RCC Drain at Pathalkudwa, deputy lane neelam kujur house to paskal ekka house and md. Firoj house to md. Mumtaj house Under Ward                No-17.</t>
  </si>
  <si>
    <t>1
5.10.2</t>
  </si>
  <si>
    <t>Dismantling Plain Cement or lime work …do… ..all complete as per ……….E/I.</t>
  </si>
  <si>
    <t>Sand localead 14 km</t>
  </si>
  <si>
    <t>2
 5.10.1</t>
  </si>
  <si>
    <t>3
5.10.2</t>
  </si>
  <si>
    <t xml:space="preserve">   4
5.1.1 +5.1.2   BCD</t>
  </si>
  <si>
    <t>5
5.1.10</t>
  </si>
  <si>
    <t>6
8.6.8</t>
  </si>
  <si>
    <t>8
5.3.10</t>
  </si>
  <si>
    <t>9
5.3.11</t>
  </si>
  <si>
    <t>Local Sand with lead of 13 km</t>
  </si>
  <si>
    <t>Name of Work :- Construction of  RCC drain with cover   behing Lal house Ranchi express gali by lane  and from house of Jitendra Singh to Kart Saray road near Ram Mandir Garikhana under ward no 20.</t>
  </si>
  <si>
    <t>5
8.6.8</t>
  </si>
  <si>
    <t>7
5.3.10</t>
  </si>
  <si>
    <t>11
5.5.11</t>
  </si>
  <si>
    <t>Supplying, fitting and fixing steel gate with 16mm dia M.S bars at 15cm centres with spear shaped top ends projected 225mm beyond frame fitted on 40x40x6mm M.S. Angle frame of size 60x60x6mm including cost of fabrication, providing necessary locking arrangements with haskel and domny duly fixed in P.C.C. (1:2:4) blocks of required size, applying priming coat of red lead over steel work, taxes all complete as per drawing, specification and direction of E/l.</t>
  </si>
  <si>
    <t>KG</t>
  </si>
  <si>
    <t>8
5.3.11</t>
  </si>
  <si>
    <t>Name of Work :- Construction of  RCC drain with cover in upper Bajartand near Churuwala under ward no 20.</t>
  </si>
  <si>
    <t xml:space="preserve">Labour for cleaning the work site before and after work and head load etc </t>
  </si>
  <si>
    <t xml:space="preserve">  2
5.1.1 +5.1.2   BCD</t>
  </si>
  <si>
    <t>4
8.6.8</t>
  </si>
  <si>
    <t>6
5.5.11</t>
  </si>
  <si>
    <r>
      <t>Supplying fitting and fixing M.S grill gate with M.S grills made of 20</t>
    </r>
    <r>
      <rPr>
        <b/>
        <sz val="11"/>
        <color indexed="8"/>
        <rFont val="Calibri"/>
        <family val="2"/>
      </rPr>
      <t>X6 mm M.S flats or 16mm M.S square bars fitted on 25X25X6mm M.S Angle frame -do-(when steel is not supplied by the deptt.)</t>
    </r>
  </si>
  <si>
    <t>9
5.5.5</t>
  </si>
  <si>
    <t>Providing Tor steel reinforcement of 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</si>
  <si>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3
 8.6.8</t>
  </si>
  <si>
    <t>4
5.3.2</t>
  </si>
  <si>
    <t xml:space="preserve">5
5.2.34
</t>
  </si>
  <si>
    <t>6
5.7.11          +          5.7.12</t>
  </si>
  <si>
    <t>7
5.3.30.1</t>
  </si>
  <si>
    <t>8
5.5.5 (b)</t>
  </si>
  <si>
    <t>Name of Work :- Construction of PCC road at gaus nagar from madarsa gosia to house of gulam gaus  and house of samim khan to gausnagar mashid Under Ward No-49.</t>
  </si>
  <si>
    <t>Name of Work :- construction of pcc road at K.G.N Colony road no-02 Under Ward No-49.</t>
  </si>
  <si>
    <t>Name of Work :-  construction of pcc road at Manitola  Nizamnagar road no-07 from house of iqbal  to house of karijan Under Ward No-49.</t>
  </si>
  <si>
    <t>Name of Work :- Construction of drain at pathar road from house of hazi harun to house of rakesh nepali under in ward no-49.</t>
  </si>
  <si>
    <t>1
5.10.1</t>
  </si>
  <si>
    <t>Dismentalling plain  Cement work  or lime work including Stacking serviceable materials in Countable stacks within 15 m lead and disposal of unserviceable materials with all leads complete as per direction</t>
  </si>
  <si>
    <t>Name of Work :- Construction of RCC Hume pipe drain at Sarnatoli from house of Jageshwar to Bandhan Kujur's house  under ward no-08</t>
  </si>
  <si>
    <t>2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</si>
  <si>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</si>
  <si>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3
 5.1.10</t>
  </si>
  <si>
    <t>4
 5.6.8
WRD</t>
  </si>
  <si>
    <t>5
5.3.1.2</t>
  </si>
  <si>
    <t>Providing and laying in position cement concrete of specified grade excluding the cost of centering and shuttering - All work up to plinth level
1:2:4 (1 Cement : 2 coarse sand zone(III): 4 graded stone aggregate 20mm nominal size)</t>
  </si>
  <si>
    <t>6
5.2.6</t>
  </si>
  <si>
    <t>Providing designation 75B brick work in C.M(1:6) in foundation and plinth -do-</t>
  </si>
  <si>
    <t>7
5.7.2
+
5.7.11</t>
  </si>
  <si>
    <t>Providing 12mm Thick cement plaster(1:4)-do-&amp;Providing 1.5mm cement punning including curing,carriage of water with all leads and lifts as per building specification and direction of E/I</t>
  </si>
  <si>
    <t>8 
5.3.11</t>
  </si>
  <si>
    <t>9
5.5.4+5.5.5 (a)</t>
  </si>
  <si>
    <t>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
(i) 08mm dia</t>
  </si>
  <si>
    <t>(ii) 10mm dia 60%</t>
  </si>
  <si>
    <t xml:space="preserve">10
</t>
  </si>
  <si>
    <t>Providing supplying of RCC Hume Pipe with collar as per ISS 458-1971
300mm dia NP2 Hume Pipe</t>
  </si>
  <si>
    <t>m</t>
  </si>
  <si>
    <t>Labour for laying fitting &amp;fixing of 300mm dia NP2 RCC Hume Pipe</t>
  </si>
  <si>
    <t>12
5.1.7</t>
  </si>
  <si>
    <t>Filling in foundation trenches and pinth in layers not exceeding 150mm.thick well watered,rammed,fully compacted and fine dressed with earth obtained from excavation of foundation trenches within a lead of 50M and lift of 1.5M all complete as per building specification and direction of E/I(Mode of measurement compacted volue).</t>
  </si>
  <si>
    <t>13
5.3.17.1</t>
  </si>
  <si>
    <t>Name of Work :- Construction of RCC Drain at hajrat ali chowk near house of galib to house jamil Under Ward No-49.</t>
  </si>
  <si>
    <t>2
5.10.1</t>
  </si>
  <si>
    <t xml:space="preserve">   3
5.1.1 +5.1.2   BCD</t>
  </si>
  <si>
    <t>Name of Work :- construction of Drain at K.G.N Colony road no-02 Under Ward No-49.</t>
  </si>
  <si>
    <t xml:space="preserve">8
5.5.4 </t>
  </si>
  <si>
    <t xml:space="preserve">9
5.5.5 </t>
  </si>
  <si>
    <t>Name of Work :- Construction of RCC Drain Khorha Toli Gali-2 from house of Nikolas Khes to  house of Anil Tigga under ward no-07</t>
  </si>
  <si>
    <t>Name of Work :- Construction of PCC road from latif khan house to mustafa khan house at bariyatu basti madrsha gali.</t>
  </si>
  <si>
    <t>Name of Work :- construction of RCC road at pathalkudwa church lane md. Akil house to md. Nazir house and near imran house.</t>
  </si>
  <si>
    <t>Name of Work :- Construction of RCC Drain from punjabi kitchen to aunty lodge at P.N. Bose Muhalla.</t>
  </si>
  <si>
    <t>Name of Work :- construction of RCC Drain at Pathalkudwa, church lane md. Akil house to md. Nazir house and near imran house.</t>
  </si>
  <si>
    <t>Name of Work :- Construction of Drain at Dhela toli from sonu singh house to infornt of DAV Kapildev and infront of sambhu thakur in new A.G, CO-Oprative colony.</t>
  </si>
  <si>
    <t>Name of Work :- Construction of  PCC road at Raja nagar in Parsad Gali Under Ward No-46.</t>
  </si>
  <si>
    <t>Name of Work :- construction of pcc road at Manitola  Nizamnagar road no5&amp;6 Under Ward No-49.</t>
  </si>
  <si>
    <t>Name of Work :-Construction of PCC Road from back of pankaj house to raju house at pithia toli.</t>
  </si>
</sst>
</file>

<file path=xl/styles.xml><?xml version="1.0" encoding="utf-8"?>
<styleSheet xmlns="http://schemas.openxmlformats.org/spreadsheetml/2006/main">
  <numFmts count="3">
    <numFmt numFmtId="164" formatCode="0.000"/>
    <numFmt numFmtId="165" formatCode="&quot;₹&quot;\ #,##0.00"/>
    <numFmt numFmtId="166" formatCode="0.0000"/>
  </numFmts>
  <fonts count="26">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
      <b/>
      <sz val="9"/>
      <color theme="1"/>
      <name val="Century"/>
      <family val="1"/>
    </font>
    <font>
      <b/>
      <vertAlign val="superscript"/>
      <sz val="10"/>
      <name val="Century"/>
      <family val="1"/>
    </font>
    <font>
      <b/>
      <sz val="12"/>
      <color theme="1"/>
      <name val="Calibri"/>
      <family val="2"/>
      <scheme val="minor"/>
    </font>
    <font>
      <b/>
      <sz val="10"/>
      <color theme="1"/>
      <name val="Century"/>
      <family val="1"/>
    </font>
    <font>
      <vertAlign val="superscript"/>
      <sz val="10"/>
      <name val="Century"/>
      <family val="1"/>
    </font>
    <font>
      <sz val="12"/>
      <color theme="1"/>
      <name val="Calibri"/>
      <family val="2"/>
      <scheme val="minor"/>
    </font>
    <font>
      <vertAlign val="superscript"/>
      <sz val="11"/>
      <name val="Century"/>
      <family val="1"/>
    </font>
    <font>
      <b/>
      <sz val="12"/>
      <color theme="1"/>
      <name val="Century"/>
      <family val="1"/>
    </font>
    <font>
      <b/>
      <vertAlign val="superscript"/>
      <sz val="11"/>
      <name val="Century"/>
      <family val="1"/>
    </font>
    <font>
      <b/>
      <sz val="20"/>
      <color theme="1"/>
      <name val="Calibri"/>
      <family val="2"/>
      <scheme val="minor"/>
    </font>
    <font>
      <b/>
      <sz val="18"/>
      <color theme="1"/>
      <name val="Calibri"/>
      <family val="2"/>
      <scheme val="minor"/>
    </font>
    <font>
      <sz val="12"/>
      <color theme="1"/>
      <name val="Century"/>
      <family val="1"/>
    </font>
    <font>
      <b/>
      <vertAlign val="superscript"/>
      <sz val="12"/>
      <color theme="1"/>
      <name val="Century"/>
      <family val="1"/>
    </font>
    <font>
      <b/>
      <u/>
      <sz val="14"/>
      <color theme="1"/>
      <name val="Century"/>
      <family val="1"/>
    </font>
    <font>
      <sz val="11"/>
      <color theme="1"/>
      <name val="Century"/>
      <family val="1"/>
    </font>
    <font>
      <b/>
      <sz val="14"/>
      <color theme="1"/>
      <name val="Kruti Dev 010"/>
    </font>
    <font>
      <b/>
      <sz val="8.5"/>
      <name val="Times New Roman"/>
      <family val="1"/>
    </font>
    <font>
      <b/>
      <sz val="10"/>
      <name val="Times New Roman"/>
      <family val="1"/>
    </font>
    <font>
      <b/>
      <sz val="10"/>
      <color theme="1"/>
      <name val="Times New Roman"/>
      <family val="1"/>
    </font>
    <font>
      <b/>
      <vertAlign val="superscript"/>
      <sz val="10"/>
      <name val="Times New Roman"/>
      <family val="1"/>
    </font>
    <font>
      <b/>
      <sz val="11"/>
      <color indexed="8"/>
      <name val="Calibri"/>
      <family val="2"/>
    </font>
    <font>
      <b/>
      <sz val="10"/>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s>
  <cellStyleXfs count="1">
    <xf numFmtId="0" fontId="0" fillId="0" borderId="0"/>
  </cellStyleXfs>
  <cellXfs count="107">
    <xf numFmtId="0" fontId="0" fillId="0" borderId="0" xfId="0"/>
    <xf numFmtId="0" fontId="1" fillId="0" borderId="0" xfId="0" applyFont="1" applyAlignment="1">
      <alignment horizontal="center" vertical="center"/>
    </xf>
    <xf numFmtId="0" fontId="3"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xf>
    <xf numFmtId="0" fontId="4" fillId="0" borderId="1" xfId="0" applyFont="1" applyBorder="1" applyAlignment="1">
      <alignment horizontal="center" vertical="center"/>
    </xf>
    <xf numFmtId="1"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1" fontId="1" fillId="0" borderId="2" xfId="0" applyNumberFormat="1" applyFont="1" applyBorder="1" applyAlignment="1">
      <alignment horizontal="center" vertical="center" wrapText="1"/>
    </xf>
    <xf numFmtId="2" fontId="1" fillId="0" borderId="1" xfId="0" applyNumberFormat="1" applyFont="1" applyBorder="1" applyAlignment="1">
      <alignment horizontal="center" vertical="center"/>
    </xf>
    <xf numFmtId="2" fontId="6" fillId="0" borderId="1" xfId="0" applyNumberFormat="1" applyFont="1" applyBorder="1" applyAlignment="1">
      <alignment horizontal="center" vertical="center"/>
    </xf>
    <xf numFmtId="2" fontId="1" fillId="0" borderId="2"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2" fontId="1" fillId="0" borderId="1" xfId="0" applyNumberFormat="1" applyFont="1" applyBorder="1" applyAlignment="1">
      <alignment vertical="center" wrapText="1"/>
    </xf>
    <xf numFmtId="0" fontId="6"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65" fontId="3"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xf>
    <xf numFmtId="165" fontId="4"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165" fontId="11" fillId="0" borderId="1" xfId="0" applyNumberFormat="1" applyFont="1" applyBorder="1" applyAlignment="1">
      <alignment horizontal="center" vertical="center" wrapText="1"/>
    </xf>
    <xf numFmtId="0" fontId="7" fillId="0" borderId="1" xfId="0" applyFont="1" applyBorder="1" applyAlignment="1">
      <alignment horizontal="center" vertical="top" wrapText="1"/>
    </xf>
    <xf numFmtId="165" fontId="7"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2" fontId="7" fillId="0" borderId="1" xfId="0" applyNumberFormat="1" applyFont="1" applyBorder="1" applyAlignment="1">
      <alignment horizontal="center" vertical="center" wrapText="1"/>
    </xf>
    <xf numFmtId="0" fontId="9" fillId="0" borderId="0" xfId="0" applyFont="1"/>
    <xf numFmtId="0" fontId="6" fillId="2" borderId="1"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2" fontId="11" fillId="0" borderId="1" xfId="0" applyNumberFormat="1" applyFont="1" applyBorder="1" applyAlignment="1">
      <alignment horizontal="center" vertical="center"/>
    </xf>
    <xf numFmtId="0" fontId="15" fillId="0" borderId="0" xfId="0" applyFont="1" applyAlignment="1"/>
    <xf numFmtId="0" fontId="11" fillId="0" borderId="1" xfId="0" applyFont="1" applyBorder="1" applyAlignment="1">
      <alignment horizontal="center" vertical="top" wrapText="1"/>
    </xf>
    <xf numFmtId="0" fontId="11" fillId="0" borderId="1" xfId="0" applyFont="1" applyBorder="1" applyAlignment="1">
      <alignment horizontal="left" vertical="top" wrapText="1"/>
    </xf>
    <xf numFmtId="2" fontId="11" fillId="0" borderId="1" xfId="0" applyNumberFormat="1" applyFont="1" applyBorder="1" applyAlignment="1">
      <alignment horizontal="center" vertical="center" wrapText="1"/>
    </xf>
    <xf numFmtId="0" fontId="15" fillId="0" borderId="0" xfId="0" applyFont="1"/>
    <xf numFmtId="0" fontId="15" fillId="0" borderId="0" xfId="0" applyFont="1" applyAlignment="1">
      <alignment horizontal="center"/>
    </xf>
    <xf numFmtId="0" fontId="17" fillId="0" borderId="1" xfId="0" applyFont="1" applyBorder="1" applyAlignment="1">
      <alignment horizontal="left" vertical="top" wrapText="1"/>
    </xf>
    <xf numFmtId="0" fontId="11" fillId="0" borderId="1" xfId="0" applyFont="1" applyBorder="1" applyAlignment="1">
      <alignment horizontal="left" vertical="top"/>
    </xf>
    <xf numFmtId="2" fontId="11" fillId="0" borderId="1" xfId="0" applyNumberFormat="1" applyFont="1" applyBorder="1" applyAlignment="1">
      <alignment horizontal="left" vertical="top"/>
    </xf>
    <xf numFmtId="0" fontId="0" fillId="0" borderId="0" xfId="0" applyAlignment="1">
      <alignment vertical="center"/>
    </xf>
    <xf numFmtId="0" fontId="0" fillId="0" borderId="0" xfId="0" applyAlignment="1">
      <alignment vertical="top"/>
    </xf>
    <xf numFmtId="0" fontId="1" fillId="0" borderId="0" xfId="0" applyFont="1" applyAlignment="1">
      <alignment horizontal="center"/>
    </xf>
    <xf numFmtId="0" fontId="0" fillId="0" borderId="0" xfId="0" applyAlignment="1">
      <alignment horizontal="center" vertical="center"/>
    </xf>
    <xf numFmtId="0" fontId="18" fillId="0" borderId="1" xfId="0" applyFont="1" applyBorder="1"/>
    <xf numFmtId="0" fontId="3" fillId="0" borderId="1" xfId="0" applyFont="1" applyBorder="1" applyAlignment="1">
      <alignment horizontal="center" vertical="top" wrapText="1"/>
    </xf>
    <xf numFmtId="2" fontId="3"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0" fontId="21" fillId="0" borderId="1" xfId="0" applyFont="1" applyBorder="1" applyAlignment="1">
      <alignment horizontal="justify" vertical="top" wrapText="1"/>
    </xf>
    <xf numFmtId="0" fontId="22" fillId="3" borderId="1" xfId="0" applyFont="1" applyFill="1" applyBorder="1" applyAlignment="1">
      <alignment horizontal="center" vertical="center" wrapText="1"/>
    </xf>
    <xf numFmtId="0" fontId="21" fillId="0" borderId="1" xfId="0" applyFont="1" applyBorder="1" applyAlignment="1">
      <alignment horizontal="center" vertical="center" wrapText="1"/>
    </xf>
    <xf numFmtId="1" fontId="1" fillId="0" borderId="1" xfId="0" applyNumberFormat="1" applyFont="1" applyBorder="1" applyAlignment="1">
      <alignment vertical="center" wrapText="1"/>
    </xf>
    <xf numFmtId="2" fontId="1" fillId="0" borderId="3"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1" fillId="0" borderId="3" xfId="0" applyFont="1" applyBorder="1" applyAlignment="1">
      <alignment horizontal="center" vertical="center"/>
    </xf>
    <xf numFmtId="0" fontId="1" fillId="3" borderId="0" xfId="0" applyFont="1" applyFill="1" applyAlignment="1">
      <alignment horizontal="center" vertical="center"/>
    </xf>
    <xf numFmtId="2" fontId="1" fillId="0" borderId="10" xfId="0" applyNumberFormat="1"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1" fontId="1" fillId="0" borderId="0" xfId="0" applyNumberFormat="1" applyFont="1" applyAlignment="1">
      <alignment horizontal="center" vertical="center" wrapText="1"/>
    </xf>
    <xf numFmtId="2" fontId="25" fillId="0" borderId="1" xfId="0" applyNumberFormat="1" applyFont="1" applyBorder="1" applyAlignment="1">
      <alignment horizontal="center" vertical="center" wrapText="1"/>
    </xf>
    <xf numFmtId="2" fontId="25" fillId="0" borderId="1" xfId="0" applyNumberFormat="1" applyFont="1" applyBorder="1" applyAlignment="1">
      <alignment horizontal="center" vertical="center"/>
    </xf>
    <xf numFmtId="0" fontId="25" fillId="0" borderId="1"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 fontId="1" fillId="0" borderId="6" xfId="0" applyNumberFormat="1" applyFont="1" applyBorder="1" applyAlignment="1">
      <alignment horizontal="right" vertical="center"/>
    </xf>
    <xf numFmtId="1" fontId="1" fillId="0" borderId="7" xfId="0" applyNumberFormat="1" applyFont="1" applyBorder="1" applyAlignment="1">
      <alignment horizontal="right" vertical="center"/>
    </xf>
    <xf numFmtId="1" fontId="1" fillId="0" borderId="8" xfId="0" applyNumberFormat="1" applyFont="1" applyBorder="1" applyAlignment="1">
      <alignment horizontal="right" vertical="center"/>
    </xf>
    <xf numFmtId="1" fontId="1" fillId="0" borderId="3" xfId="0" applyNumberFormat="1" applyFont="1" applyBorder="1" applyAlignment="1">
      <alignment horizontal="right" vertical="center"/>
    </xf>
    <xf numFmtId="1" fontId="1" fillId="0" borderId="4" xfId="0" applyNumberFormat="1" applyFont="1" applyBorder="1" applyAlignment="1">
      <alignment horizontal="right" vertical="center"/>
    </xf>
    <xf numFmtId="1" fontId="1" fillId="0" borderId="5" xfId="0" applyNumberFormat="1" applyFont="1" applyBorder="1" applyAlignment="1">
      <alignment horizontal="right" vertical="center"/>
    </xf>
    <xf numFmtId="0" fontId="2" fillId="0" borderId="1" xfId="0" applyFont="1" applyBorder="1" applyAlignment="1">
      <alignment horizontal="center" vertical="center" wrapText="1"/>
    </xf>
    <xf numFmtId="0" fontId="1" fillId="0" borderId="1" xfId="0" applyFont="1" applyBorder="1" applyAlignment="1">
      <alignment horizontal="right" vertical="center" wrapText="1"/>
    </xf>
    <xf numFmtId="0" fontId="3" fillId="0" borderId="1" xfId="0" applyFont="1" applyBorder="1" applyAlignment="1">
      <alignment horizontal="center" vertical="center" wrapText="1"/>
    </xf>
    <xf numFmtId="0" fontId="13" fillId="0" borderId="9" xfId="0" applyFont="1" applyBorder="1" applyAlignment="1">
      <alignment horizontal="center" vertical="center"/>
    </xf>
    <xf numFmtId="0" fontId="14" fillId="0" borderId="4" xfId="0" applyFont="1" applyBorder="1" applyAlignment="1">
      <alignment horizontal="center" vertical="center"/>
    </xf>
    <xf numFmtId="0" fontId="1" fillId="0" borderId="1" xfId="0" applyFont="1" applyBorder="1" applyAlignment="1">
      <alignment horizontal="center" vertical="center" wrapText="1"/>
    </xf>
    <xf numFmtId="1" fontId="1" fillId="0" borderId="3" xfId="0" applyNumberFormat="1" applyFont="1" applyBorder="1" applyAlignment="1">
      <alignment horizontal="center" vertical="center" wrapText="1"/>
    </xf>
    <xf numFmtId="1" fontId="1" fillId="0" borderId="5" xfId="0" applyNumberFormat="1" applyFont="1" applyBorder="1" applyAlignment="1">
      <alignment horizontal="center" vertical="center" wrapText="1"/>
    </xf>
    <xf numFmtId="1" fontId="1" fillId="0" borderId="0" xfId="0" applyNumberFormat="1" applyFont="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26"/>
  <sheetViews>
    <sheetView topLeftCell="A19" workbookViewId="0">
      <selection activeCell="B41" sqref="B41"/>
    </sheetView>
  </sheetViews>
  <sheetFormatPr defaultRowHeight="15"/>
  <cols>
    <col min="1" max="1" width="9.140625" style="10"/>
    <col min="2" max="2" width="45.28515625" style="11" customWidth="1"/>
    <col min="3" max="3" width="10.140625" style="1" customWidth="1"/>
    <col min="4" max="4" width="9.140625" style="12"/>
    <col min="5" max="5" width="9.7109375" style="1" bestFit="1" customWidth="1"/>
    <col min="6" max="6" width="16.42578125" style="13" customWidth="1"/>
    <col min="7" max="16384" width="9.140625" style="1"/>
  </cols>
  <sheetData>
    <row r="1" spans="1:6" ht="18.75">
      <c r="A1" s="73" t="s">
        <v>51</v>
      </c>
      <c r="B1" s="73"/>
      <c r="C1" s="73"/>
      <c r="D1" s="73"/>
      <c r="E1" s="73"/>
      <c r="F1" s="73"/>
    </row>
    <row r="2" spans="1:6" ht="18.75">
      <c r="A2" s="73" t="s">
        <v>1</v>
      </c>
      <c r="B2" s="73"/>
      <c r="C2" s="73"/>
      <c r="D2" s="73"/>
      <c r="E2" s="73"/>
      <c r="F2" s="73"/>
    </row>
    <row r="3" spans="1:6" ht="42.75" customHeight="1">
      <c r="A3" s="74" t="s">
        <v>244</v>
      </c>
      <c r="B3" s="75"/>
      <c r="C3" s="75"/>
      <c r="D3" s="75"/>
      <c r="E3" s="75"/>
      <c r="F3" s="76"/>
    </row>
    <row r="4" spans="1:6">
      <c r="A4" s="2" t="s">
        <v>3</v>
      </c>
      <c r="B4" s="2" t="s">
        <v>4</v>
      </c>
      <c r="C4" s="2" t="s">
        <v>5</v>
      </c>
      <c r="D4" s="2" t="s">
        <v>6</v>
      </c>
      <c r="E4" s="2" t="s">
        <v>7</v>
      </c>
      <c r="F4" s="2" t="s">
        <v>8</v>
      </c>
    </row>
    <row r="5" spans="1:6" ht="30">
      <c r="A5" s="6">
        <v>1</v>
      </c>
      <c r="B5" s="3" t="s">
        <v>53</v>
      </c>
      <c r="C5" s="3">
        <v>5</v>
      </c>
      <c r="D5" s="3" t="s">
        <v>54</v>
      </c>
      <c r="E5" s="3">
        <v>330.4</v>
      </c>
      <c r="F5" s="3">
        <f>C5*E5</f>
        <v>1652</v>
      </c>
    </row>
    <row r="6" spans="1:6" ht="120">
      <c r="A6" s="3" t="s">
        <v>193</v>
      </c>
      <c r="B6" s="3" t="s">
        <v>13</v>
      </c>
      <c r="C6" s="3">
        <v>35.630000000000003</v>
      </c>
      <c r="D6" s="3" t="s">
        <v>28</v>
      </c>
      <c r="E6" s="3">
        <v>153.84</v>
      </c>
      <c r="F6" s="3">
        <f t="shared" ref="F6:F15" si="0">C6*E6</f>
        <v>5481.3192000000008</v>
      </c>
    </row>
    <row r="7" spans="1:6" ht="45">
      <c r="A7" s="3" t="s">
        <v>245</v>
      </c>
      <c r="B7" s="3" t="s">
        <v>246</v>
      </c>
      <c r="C7" s="3">
        <v>71.25</v>
      </c>
      <c r="D7" s="3" t="s">
        <v>28</v>
      </c>
      <c r="E7" s="3">
        <v>363</v>
      </c>
      <c r="F7" s="3">
        <f t="shared" si="0"/>
        <v>25863.75</v>
      </c>
    </row>
    <row r="8" spans="1:6" ht="105">
      <c r="A8" s="3" t="s">
        <v>247</v>
      </c>
      <c r="B8" s="3" t="s">
        <v>56</v>
      </c>
      <c r="C8" s="3">
        <v>6.19</v>
      </c>
      <c r="D8" s="3" t="s">
        <v>28</v>
      </c>
      <c r="E8" s="3">
        <v>415.58</v>
      </c>
      <c r="F8" s="3">
        <f t="shared" si="0"/>
        <v>2572.4402</v>
      </c>
    </row>
    <row r="9" spans="1:6" ht="90">
      <c r="A9" s="3" t="s">
        <v>248</v>
      </c>
      <c r="B9" s="3" t="s">
        <v>58</v>
      </c>
      <c r="C9" s="3">
        <v>10.31</v>
      </c>
      <c r="D9" s="3" t="s">
        <v>28</v>
      </c>
      <c r="E9" s="3">
        <v>1438.96</v>
      </c>
      <c r="F9" s="3">
        <f t="shared" si="0"/>
        <v>14835.677600000001</v>
      </c>
    </row>
    <row r="10" spans="1:6" ht="60">
      <c r="A10" s="3" t="s">
        <v>249</v>
      </c>
      <c r="B10" s="3" t="s">
        <v>250</v>
      </c>
      <c r="C10" s="3">
        <v>27.19</v>
      </c>
      <c r="D10" s="3" t="s">
        <v>28</v>
      </c>
      <c r="E10" s="3">
        <v>5891.97</v>
      </c>
      <c r="F10" s="3">
        <f t="shared" si="0"/>
        <v>160202.6643</v>
      </c>
    </row>
    <row r="11" spans="1:6" ht="90">
      <c r="A11" s="3" t="s">
        <v>251</v>
      </c>
      <c r="B11" s="3" t="s">
        <v>27</v>
      </c>
      <c r="C11" s="3">
        <v>10.31</v>
      </c>
      <c r="D11" s="3" t="s">
        <v>28</v>
      </c>
      <c r="E11" s="3">
        <v>6092.63</v>
      </c>
      <c r="F11" s="3">
        <f t="shared" si="0"/>
        <v>62815.015300000006</v>
      </c>
    </row>
    <row r="12" spans="1:6" ht="45">
      <c r="A12" s="3" t="s">
        <v>95</v>
      </c>
      <c r="B12" s="3" t="s">
        <v>63</v>
      </c>
      <c r="C12" s="3">
        <v>390</v>
      </c>
      <c r="D12" s="3" t="s">
        <v>34</v>
      </c>
      <c r="E12" s="3">
        <v>184.61</v>
      </c>
      <c r="F12" s="3">
        <f t="shared" si="0"/>
        <v>71997.900000000009</v>
      </c>
    </row>
    <row r="13" spans="1:6" ht="105">
      <c r="A13" s="3" t="s">
        <v>252</v>
      </c>
      <c r="B13" s="3" t="s">
        <v>93</v>
      </c>
      <c r="C13" s="3">
        <v>1.639</v>
      </c>
      <c r="D13" s="3" t="s">
        <v>65</v>
      </c>
      <c r="E13" s="3">
        <v>79086.94</v>
      </c>
      <c r="F13" s="3">
        <f t="shared" si="0"/>
        <v>129623.49466000001</v>
      </c>
    </row>
    <row r="14" spans="1:6" ht="120">
      <c r="A14" s="3" t="s">
        <v>253</v>
      </c>
      <c r="B14" s="3" t="s">
        <v>30</v>
      </c>
      <c r="C14" s="3">
        <v>2.0030000000000001</v>
      </c>
      <c r="D14" s="3" t="s">
        <v>65</v>
      </c>
      <c r="E14" s="3">
        <v>77259.94</v>
      </c>
      <c r="F14" s="3">
        <f t="shared" si="0"/>
        <v>154751.65982</v>
      </c>
    </row>
    <row r="15" spans="1:6" ht="45">
      <c r="A15" s="3" t="s">
        <v>254</v>
      </c>
      <c r="B15" s="3" t="s">
        <v>255</v>
      </c>
      <c r="C15" s="3">
        <v>2</v>
      </c>
      <c r="D15" s="3" t="s">
        <v>256</v>
      </c>
      <c r="E15" s="3">
        <v>4303</v>
      </c>
      <c r="F15" s="3">
        <f t="shared" si="0"/>
        <v>8606</v>
      </c>
    </row>
    <row r="16" spans="1:6">
      <c r="A16" s="6">
        <v>12</v>
      </c>
      <c r="B16" s="3" t="s">
        <v>66</v>
      </c>
      <c r="C16" s="3"/>
      <c r="D16" s="3"/>
      <c r="E16" s="3"/>
      <c r="F16" s="3"/>
    </row>
    <row r="17" spans="1:6">
      <c r="A17" s="3" t="s">
        <v>67</v>
      </c>
      <c r="B17" s="3" t="s">
        <v>37</v>
      </c>
      <c r="C17" s="3">
        <v>16.13</v>
      </c>
      <c r="D17" s="3" t="s">
        <v>28</v>
      </c>
      <c r="E17" s="3">
        <v>893.67</v>
      </c>
      <c r="F17" s="3">
        <f t="shared" ref="F17:F21" si="1">C17*E17</f>
        <v>14414.897099999998</v>
      </c>
    </row>
    <row r="18" spans="1:6">
      <c r="A18" s="3" t="s">
        <v>69</v>
      </c>
      <c r="B18" s="3" t="s">
        <v>257</v>
      </c>
      <c r="C18" s="3">
        <v>6.19</v>
      </c>
      <c r="D18" s="3" t="s">
        <v>28</v>
      </c>
      <c r="E18" s="3">
        <v>363.98</v>
      </c>
      <c r="F18" s="3">
        <f t="shared" si="1"/>
        <v>2253.0362000000005</v>
      </c>
    </row>
    <row r="19" spans="1:6">
      <c r="A19" s="3" t="s">
        <v>71</v>
      </c>
      <c r="B19" s="3" t="s">
        <v>42</v>
      </c>
      <c r="C19" s="3">
        <v>10.31</v>
      </c>
      <c r="D19" s="3" t="s">
        <v>28</v>
      </c>
      <c r="E19" s="3">
        <v>819.59</v>
      </c>
      <c r="F19" s="3">
        <f t="shared" si="1"/>
        <v>8449.9729000000007</v>
      </c>
    </row>
    <row r="20" spans="1:6">
      <c r="A20" s="3" t="s">
        <v>72</v>
      </c>
      <c r="B20" s="3" t="s">
        <v>44</v>
      </c>
      <c r="C20" s="3">
        <v>32.25</v>
      </c>
      <c r="D20" s="3" t="s">
        <v>28</v>
      </c>
      <c r="E20" s="3">
        <v>496.4</v>
      </c>
      <c r="F20" s="3">
        <f t="shared" si="1"/>
        <v>16008.9</v>
      </c>
    </row>
    <row r="21" spans="1:6">
      <c r="A21" s="3" t="s">
        <v>74</v>
      </c>
      <c r="B21" s="3" t="s">
        <v>46</v>
      </c>
      <c r="C21" s="3">
        <v>106.88</v>
      </c>
      <c r="D21" s="3" t="s">
        <v>28</v>
      </c>
      <c r="E21" s="3">
        <v>177.1</v>
      </c>
      <c r="F21" s="3">
        <f t="shared" si="1"/>
        <v>18928.448</v>
      </c>
    </row>
    <row r="22" spans="1:6">
      <c r="A22" s="3"/>
      <c r="B22" s="3"/>
      <c r="C22" s="3"/>
      <c r="D22" s="3"/>
      <c r="E22" s="3" t="s">
        <v>76</v>
      </c>
      <c r="F22" s="3">
        <f>SUM(F5:F21)</f>
        <v>698457.17527999997</v>
      </c>
    </row>
    <row r="23" spans="1:6" ht="30">
      <c r="A23" s="3"/>
      <c r="B23" s="3"/>
      <c r="C23" s="3"/>
      <c r="D23" s="3"/>
      <c r="E23" s="3" t="s">
        <v>48</v>
      </c>
      <c r="F23" s="3">
        <f>F22*12/100</f>
        <v>83814.861033599998</v>
      </c>
    </row>
    <row r="24" spans="1:6">
      <c r="A24" s="3"/>
      <c r="B24" s="3"/>
      <c r="C24" s="3"/>
      <c r="D24" s="3"/>
      <c r="E24" s="3"/>
      <c r="F24" s="3">
        <f>F23+F22</f>
        <v>782272.03631359991</v>
      </c>
    </row>
    <row r="25" spans="1:6" ht="30">
      <c r="A25" s="3"/>
      <c r="B25" s="3"/>
      <c r="C25" s="3"/>
      <c r="D25" s="3"/>
      <c r="E25" s="3" t="s">
        <v>49</v>
      </c>
      <c r="F25" s="3">
        <f>F24*1/100</f>
        <v>7822.7203631359989</v>
      </c>
    </row>
    <row r="26" spans="1:6">
      <c r="A26" s="3"/>
      <c r="B26" s="3"/>
      <c r="C26" s="3"/>
      <c r="D26" s="3"/>
      <c r="E26" s="3" t="s">
        <v>50</v>
      </c>
      <c r="F26" s="3">
        <f>F25+F24</f>
        <v>790094.75667673594</v>
      </c>
    </row>
  </sheetData>
  <mergeCells count="3">
    <mergeCell ref="A1:F1"/>
    <mergeCell ref="A2:F2"/>
    <mergeCell ref="A3:F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F20"/>
  <sheetViews>
    <sheetView workbookViewId="0">
      <selection activeCell="D6" sqref="D6"/>
    </sheetView>
  </sheetViews>
  <sheetFormatPr defaultRowHeight="15"/>
  <cols>
    <col min="1" max="1" width="11.42578125" style="10" customWidth="1"/>
    <col min="2" max="2" width="42.85546875" style="11" customWidth="1"/>
    <col min="3" max="3" width="9.140625" style="1"/>
    <col min="4" max="4" width="9.140625" style="12"/>
    <col min="5" max="5" width="9.140625" style="1"/>
    <col min="6" max="6" width="16.42578125" style="13" customWidth="1"/>
    <col min="7" max="16384" width="9.140625" style="1"/>
  </cols>
  <sheetData>
    <row r="1" spans="1:6" ht="18.75">
      <c r="A1" s="73" t="s">
        <v>51</v>
      </c>
      <c r="B1" s="73"/>
      <c r="C1" s="73"/>
      <c r="D1" s="73"/>
      <c r="E1" s="73"/>
      <c r="F1" s="73"/>
    </row>
    <row r="2" spans="1:6" ht="18.75">
      <c r="A2" s="73" t="s">
        <v>1</v>
      </c>
      <c r="B2" s="73"/>
      <c r="C2" s="73"/>
      <c r="D2" s="73"/>
      <c r="E2" s="73"/>
      <c r="F2" s="73"/>
    </row>
    <row r="3" spans="1:6" ht="59.25" customHeight="1">
      <c r="A3" s="74" t="s">
        <v>339</v>
      </c>
      <c r="B3" s="75"/>
      <c r="C3" s="75"/>
      <c r="D3" s="75"/>
      <c r="E3" s="75"/>
      <c r="F3" s="76"/>
    </row>
    <row r="4" spans="1:6">
      <c r="A4" s="2" t="s">
        <v>3</v>
      </c>
      <c r="B4" s="2" t="s">
        <v>4</v>
      </c>
      <c r="C4" s="2" t="s">
        <v>5</v>
      </c>
      <c r="D4" s="2" t="s">
        <v>6</v>
      </c>
      <c r="E4" s="2" t="s">
        <v>7</v>
      </c>
      <c r="F4" s="2" t="s">
        <v>8</v>
      </c>
    </row>
    <row r="5" spans="1:6" ht="30">
      <c r="A5" s="6">
        <v>1</v>
      </c>
      <c r="B5" s="3" t="s">
        <v>53</v>
      </c>
      <c r="C5" s="2">
        <v>30</v>
      </c>
      <c r="D5" s="3" t="s">
        <v>54</v>
      </c>
      <c r="E5" s="3">
        <v>330.4</v>
      </c>
      <c r="F5" s="3">
        <f t="shared" ref="F5:F9" si="0">C5*E5</f>
        <v>9912</v>
      </c>
    </row>
    <row r="6" spans="1:6" ht="120">
      <c r="A6" s="14" t="s">
        <v>193</v>
      </c>
      <c r="B6" s="3" t="s">
        <v>13</v>
      </c>
      <c r="C6" s="15">
        <v>52.1</v>
      </c>
      <c r="D6" s="6" t="s">
        <v>28</v>
      </c>
      <c r="E6" s="15">
        <v>153.84</v>
      </c>
      <c r="F6" s="3">
        <f t="shared" si="0"/>
        <v>8015.0640000000003</v>
      </c>
    </row>
    <row r="7" spans="1:6" ht="105">
      <c r="A7" s="14" t="s">
        <v>194</v>
      </c>
      <c r="B7" s="3" t="s">
        <v>56</v>
      </c>
      <c r="C7" s="15">
        <v>11.13</v>
      </c>
      <c r="D7" s="6" t="s">
        <v>28</v>
      </c>
      <c r="E7" s="15">
        <v>415.58</v>
      </c>
      <c r="F7" s="3">
        <f t="shared" si="0"/>
        <v>4625.4054000000006</v>
      </c>
    </row>
    <row r="8" spans="1:6" ht="90">
      <c r="A8" s="14" t="s">
        <v>57</v>
      </c>
      <c r="B8" s="3" t="s">
        <v>58</v>
      </c>
      <c r="C8" s="3">
        <v>18.7</v>
      </c>
      <c r="D8" s="3" t="s">
        <v>28</v>
      </c>
      <c r="E8" s="3">
        <v>1438.94</v>
      </c>
      <c r="F8" s="3">
        <f t="shared" si="0"/>
        <v>26908.178</v>
      </c>
    </row>
    <row r="9" spans="1:6" ht="150">
      <c r="A9" s="14" t="s">
        <v>195</v>
      </c>
      <c r="B9" s="3" t="s">
        <v>79</v>
      </c>
      <c r="C9" s="15">
        <v>22.26</v>
      </c>
      <c r="D9" s="7" t="s">
        <v>28</v>
      </c>
      <c r="E9" s="15">
        <v>4858.76</v>
      </c>
      <c r="F9" s="3">
        <f t="shared" si="0"/>
        <v>108155.99760000002</v>
      </c>
    </row>
    <row r="10" spans="1:6">
      <c r="A10" s="7">
        <v>6</v>
      </c>
      <c r="B10" s="8" t="s">
        <v>66</v>
      </c>
      <c r="C10" s="9"/>
      <c r="D10" s="6"/>
      <c r="E10" s="9"/>
      <c r="F10" s="3"/>
    </row>
    <row r="11" spans="1:6">
      <c r="A11" s="7" t="s">
        <v>67</v>
      </c>
      <c r="B11" s="3" t="s">
        <v>37</v>
      </c>
      <c r="C11" s="3">
        <v>9.57</v>
      </c>
      <c r="D11" s="3" t="s">
        <v>28</v>
      </c>
      <c r="E11" s="3">
        <v>786.44</v>
      </c>
      <c r="F11" s="3">
        <f t="shared" ref="F11:F15" si="1">C11*E11</f>
        <v>7526.2308000000012</v>
      </c>
    </row>
    <row r="12" spans="1:6">
      <c r="A12" s="7" t="s">
        <v>69</v>
      </c>
      <c r="B12" s="3" t="s">
        <v>196</v>
      </c>
      <c r="C12" s="3">
        <v>11.13</v>
      </c>
      <c r="D12" s="3" t="s">
        <v>28</v>
      </c>
      <c r="E12" s="3">
        <v>319.88</v>
      </c>
      <c r="F12" s="3">
        <f t="shared" si="1"/>
        <v>3560.2644</v>
      </c>
    </row>
    <row r="13" spans="1:6">
      <c r="A13" s="7" t="s">
        <v>71</v>
      </c>
      <c r="B13" s="3" t="s">
        <v>42</v>
      </c>
      <c r="C13" s="3">
        <v>18.7</v>
      </c>
      <c r="D13" s="3" t="s">
        <v>28</v>
      </c>
      <c r="E13" s="3">
        <v>721.18</v>
      </c>
      <c r="F13" s="3">
        <f t="shared" si="1"/>
        <v>13486.065999999999</v>
      </c>
    </row>
    <row r="14" spans="1:6">
      <c r="A14" s="7" t="s">
        <v>72</v>
      </c>
      <c r="B14" s="3" t="s">
        <v>44</v>
      </c>
      <c r="C14" s="3">
        <v>19.149999999999999</v>
      </c>
      <c r="D14" s="3" t="s">
        <v>28</v>
      </c>
      <c r="E14" s="3">
        <v>436.52</v>
      </c>
      <c r="F14" s="3">
        <f t="shared" si="1"/>
        <v>8359.3579999999984</v>
      </c>
    </row>
    <row r="15" spans="1:6">
      <c r="A15" s="7" t="s">
        <v>74</v>
      </c>
      <c r="B15" s="3" t="s">
        <v>46</v>
      </c>
      <c r="C15" s="3">
        <v>52.1</v>
      </c>
      <c r="D15" s="3" t="s">
        <v>28</v>
      </c>
      <c r="E15" s="3">
        <v>177.1</v>
      </c>
      <c r="F15" s="3">
        <f t="shared" si="1"/>
        <v>9226.91</v>
      </c>
    </row>
    <row r="16" spans="1:6">
      <c r="A16" s="7"/>
      <c r="B16" s="8"/>
      <c r="C16" s="9"/>
      <c r="D16" s="6"/>
      <c r="E16" s="9" t="s">
        <v>76</v>
      </c>
      <c r="F16" s="15">
        <f>SUM(F5:F15)</f>
        <v>199775.47420000003</v>
      </c>
    </row>
    <row r="17" spans="1:6" ht="30">
      <c r="A17" s="7"/>
      <c r="B17" s="8"/>
      <c r="C17" s="9"/>
      <c r="D17" s="6"/>
      <c r="E17" s="3" t="s">
        <v>48</v>
      </c>
      <c r="F17" s="3">
        <f>F16*12/100</f>
        <v>23973.056904000001</v>
      </c>
    </row>
    <row r="18" spans="1:6">
      <c r="A18" s="7"/>
      <c r="B18" s="8"/>
      <c r="C18" s="9"/>
      <c r="D18" s="6"/>
      <c r="E18" s="3"/>
      <c r="F18" s="3">
        <f>F17+F16</f>
        <v>223748.53110400002</v>
      </c>
    </row>
    <row r="19" spans="1:6" ht="30">
      <c r="A19" s="7"/>
      <c r="B19" s="8"/>
      <c r="C19" s="9"/>
      <c r="D19" s="6"/>
      <c r="E19" s="3" t="s">
        <v>49</v>
      </c>
      <c r="F19" s="3">
        <f>F18*1/100</f>
        <v>2237.4853110400004</v>
      </c>
    </row>
    <row r="20" spans="1:6">
      <c r="A20" s="7"/>
      <c r="B20" s="8"/>
      <c r="C20" s="9"/>
      <c r="D20" s="6"/>
      <c r="E20" s="3" t="s">
        <v>50</v>
      </c>
      <c r="F20" s="3">
        <f>F19+F18</f>
        <v>225986.01641504004</v>
      </c>
    </row>
  </sheetData>
  <mergeCells count="3">
    <mergeCell ref="A1:F1"/>
    <mergeCell ref="A2:F2"/>
    <mergeCell ref="A3:F3"/>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17"/>
  <sheetViews>
    <sheetView topLeftCell="A13" workbookViewId="0">
      <selection activeCell="A3" sqref="A3:F3"/>
    </sheetView>
  </sheetViews>
  <sheetFormatPr defaultRowHeight="15"/>
  <cols>
    <col min="1" max="1" width="9.140625" style="10"/>
    <col min="2" max="2" width="42.85546875" style="11" customWidth="1"/>
    <col min="3" max="3" width="9.140625" style="1"/>
    <col min="4" max="4" width="9.140625" style="12"/>
    <col min="5" max="5" width="9.140625" style="1"/>
    <col min="6" max="6" width="16.42578125" style="13" customWidth="1"/>
    <col min="7" max="16384" width="9.140625" style="1"/>
  </cols>
  <sheetData>
    <row r="1" spans="1:6" ht="18.75">
      <c r="A1" s="73" t="s">
        <v>51</v>
      </c>
      <c r="B1" s="73"/>
      <c r="C1" s="73"/>
      <c r="D1" s="73"/>
      <c r="E1" s="73"/>
      <c r="F1" s="73"/>
    </row>
    <row r="2" spans="1:6" ht="18.75">
      <c r="A2" s="73" t="s">
        <v>1</v>
      </c>
      <c r="B2" s="73"/>
      <c r="C2" s="73"/>
      <c r="D2" s="73"/>
      <c r="E2" s="73"/>
      <c r="F2" s="73"/>
    </row>
    <row r="3" spans="1:6" ht="48.75" customHeight="1">
      <c r="A3" s="74" t="s">
        <v>188</v>
      </c>
      <c r="B3" s="75"/>
      <c r="C3" s="75"/>
      <c r="D3" s="75"/>
      <c r="E3" s="75"/>
      <c r="F3" s="76"/>
    </row>
    <row r="4" spans="1:6">
      <c r="A4" s="2" t="s">
        <v>3</v>
      </c>
      <c r="B4" s="2" t="s">
        <v>4</v>
      </c>
      <c r="C4" s="2" t="s">
        <v>5</v>
      </c>
      <c r="D4" s="2" t="s">
        <v>6</v>
      </c>
      <c r="E4" s="2" t="s">
        <v>7</v>
      </c>
      <c r="F4" s="2" t="s">
        <v>8</v>
      </c>
    </row>
    <row r="5" spans="1:6" ht="127.5">
      <c r="A5" s="22" t="s">
        <v>189</v>
      </c>
      <c r="B5" s="22" t="s">
        <v>13</v>
      </c>
      <c r="C5" s="22">
        <v>68.308999999999997</v>
      </c>
      <c r="D5" s="22" t="s">
        <v>11</v>
      </c>
      <c r="E5" s="22">
        <v>153.84</v>
      </c>
      <c r="F5" s="22">
        <f t="shared" ref="F5:F8" si="0">ROUND(E5*C5,2)</f>
        <v>10508.66</v>
      </c>
    </row>
    <row r="6" spans="1:6" ht="105">
      <c r="A6" s="14" t="s">
        <v>104</v>
      </c>
      <c r="B6" s="3" t="s">
        <v>56</v>
      </c>
      <c r="C6" s="15">
        <v>33.64</v>
      </c>
      <c r="D6" s="6" t="s">
        <v>28</v>
      </c>
      <c r="E6" s="15">
        <v>415.58</v>
      </c>
      <c r="F6" s="3">
        <f t="shared" ref="F6" si="1">C6*E6</f>
        <v>13980.111199999999</v>
      </c>
    </row>
    <row r="7" spans="1:6" ht="127.5">
      <c r="A7" s="22" t="s">
        <v>190</v>
      </c>
      <c r="B7" s="22" t="s">
        <v>20</v>
      </c>
      <c r="C7" s="22">
        <v>2.242</v>
      </c>
      <c r="D7" s="22" t="s">
        <v>11</v>
      </c>
      <c r="E7" s="22">
        <v>4492.3599999999997</v>
      </c>
      <c r="F7" s="22">
        <f t="shared" si="0"/>
        <v>10071.870000000001</v>
      </c>
    </row>
    <row r="8" spans="1:6" ht="357">
      <c r="A8" s="22" t="s">
        <v>191</v>
      </c>
      <c r="B8" s="22" t="s">
        <v>192</v>
      </c>
      <c r="C8" s="22">
        <v>334.572</v>
      </c>
      <c r="D8" s="22" t="s">
        <v>25</v>
      </c>
      <c r="E8" s="22">
        <v>877.72</v>
      </c>
      <c r="F8" s="22">
        <f t="shared" si="0"/>
        <v>293660.53999999998</v>
      </c>
    </row>
    <row r="9" spans="1:6">
      <c r="A9" s="22">
        <v>5</v>
      </c>
      <c r="B9" s="22" t="s">
        <v>35</v>
      </c>
      <c r="C9" s="22"/>
      <c r="D9" s="22"/>
      <c r="E9" s="22"/>
      <c r="F9" s="22"/>
    </row>
    <row r="10" spans="1:6">
      <c r="A10" s="7" t="s">
        <v>67</v>
      </c>
      <c r="B10" s="3" t="s">
        <v>97</v>
      </c>
      <c r="C10" s="8">
        <v>34.65</v>
      </c>
      <c r="D10" s="3" t="s">
        <v>28</v>
      </c>
      <c r="E10" s="3">
        <v>319.88</v>
      </c>
      <c r="F10" s="3">
        <f t="shared" ref="F10:F12" si="2">C10*E10</f>
        <v>11083.841999999999</v>
      </c>
    </row>
    <row r="11" spans="1:6">
      <c r="A11" s="7" t="s">
        <v>69</v>
      </c>
      <c r="B11" s="3" t="s">
        <v>99</v>
      </c>
      <c r="C11" s="8">
        <v>2.0179999999999998</v>
      </c>
      <c r="D11" s="3" t="s">
        <v>28</v>
      </c>
      <c r="E11" s="3">
        <v>436.52</v>
      </c>
      <c r="F11" s="3">
        <f t="shared" si="2"/>
        <v>880.89735999999982</v>
      </c>
    </row>
    <row r="12" spans="1:6">
      <c r="A12" s="7" t="s">
        <v>71</v>
      </c>
      <c r="B12" s="3" t="s">
        <v>100</v>
      </c>
      <c r="C12" s="8">
        <v>68.308999999999997</v>
      </c>
      <c r="D12" s="3" t="s">
        <v>28</v>
      </c>
      <c r="E12" s="3">
        <v>177.1</v>
      </c>
      <c r="F12" s="3">
        <f t="shared" si="2"/>
        <v>12097.523899999998</v>
      </c>
    </row>
    <row r="13" spans="1:6">
      <c r="A13" s="22"/>
      <c r="B13" s="22" t="s">
        <v>47</v>
      </c>
      <c r="C13" s="22"/>
      <c r="D13" s="22"/>
      <c r="E13" s="22"/>
      <c r="F13" s="33">
        <f>SUM(F5:F12)</f>
        <v>352283.44445999997</v>
      </c>
    </row>
    <row r="14" spans="1:6" ht="30">
      <c r="A14" s="7"/>
      <c r="B14" s="8"/>
      <c r="C14" s="9"/>
      <c r="D14" s="6"/>
      <c r="E14" s="3" t="s">
        <v>48</v>
      </c>
      <c r="F14" s="3">
        <f>F13*12/100</f>
        <v>42274.013335199998</v>
      </c>
    </row>
    <row r="15" spans="1:6">
      <c r="A15" s="7"/>
      <c r="B15" s="8"/>
      <c r="C15" s="9"/>
      <c r="D15" s="6"/>
      <c r="E15" s="3"/>
      <c r="F15" s="3">
        <f>F14+F13</f>
        <v>394557.45779519994</v>
      </c>
    </row>
    <row r="16" spans="1:6" ht="30">
      <c r="A16" s="7"/>
      <c r="B16" s="8"/>
      <c r="C16" s="9"/>
      <c r="D16" s="6"/>
      <c r="E16" s="3" t="s">
        <v>49</v>
      </c>
      <c r="F16" s="3">
        <f>F15*1/100</f>
        <v>3945.5745779519993</v>
      </c>
    </row>
    <row r="17" spans="1:6">
      <c r="A17" s="7"/>
      <c r="B17" s="8"/>
      <c r="C17" s="9"/>
      <c r="D17" s="6"/>
      <c r="E17" s="3" t="s">
        <v>50</v>
      </c>
      <c r="F17" s="3">
        <f>F16+F15</f>
        <v>398503.03237315192</v>
      </c>
    </row>
  </sheetData>
  <mergeCells count="3">
    <mergeCell ref="A1:F1"/>
    <mergeCell ref="A2:F2"/>
    <mergeCell ref="A3:F3"/>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H26"/>
  <sheetViews>
    <sheetView workbookViewId="0">
      <selection activeCell="A3" sqref="A3:F3"/>
    </sheetView>
  </sheetViews>
  <sheetFormatPr defaultRowHeight="15"/>
  <cols>
    <col min="1" max="1" width="9.28515625" style="48" bestFit="1" customWidth="1"/>
    <col min="2" max="2" width="46.140625" style="49" customWidth="1"/>
    <col min="3" max="3" width="12.28515625" customWidth="1"/>
    <col min="4" max="4" width="6.140625" bestFit="1" customWidth="1"/>
    <col min="5" max="5" width="12" style="50" customWidth="1"/>
    <col min="6" max="6" width="21.42578125" style="51" bestFit="1" customWidth="1"/>
  </cols>
  <sheetData>
    <row r="1" spans="1:8" ht="26.25">
      <c r="A1" s="86" t="s">
        <v>51</v>
      </c>
      <c r="B1" s="86"/>
      <c r="C1" s="86"/>
      <c r="D1" s="86"/>
      <c r="E1" s="86"/>
      <c r="F1" s="86"/>
    </row>
    <row r="2" spans="1:8" ht="23.25">
      <c r="A2" s="87" t="s">
        <v>197</v>
      </c>
      <c r="B2" s="87"/>
      <c r="C2" s="87"/>
      <c r="D2" s="87"/>
      <c r="E2" s="87"/>
      <c r="F2" s="87"/>
    </row>
    <row r="3" spans="1:8" s="34" customFormat="1" ht="38.25" customHeight="1">
      <c r="A3" s="104" t="s">
        <v>198</v>
      </c>
      <c r="B3" s="105"/>
      <c r="C3" s="105"/>
      <c r="D3" s="105"/>
      <c r="E3" s="105"/>
      <c r="F3" s="106"/>
    </row>
    <row r="4" spans="1:8" s="34" customFormat="1" ht="15.75">
      <c r="A4" s="35" t="s">
        <v>199</v>
      </c>
      <c r="B4" s="35" t="s">
        <v>200</v>
      </c>
      <c r="C4" s="35" t="s">
        <v>201</v>
      </c>
      <c r="D4" s="35" t="s">
        <v>6</v>
      </c>
      <c r="E4" s="35" t="s">
        <v>202</v>
      </c>
      <c r="F4" s="35" t="s">
        <v>203</v>
      </c>
    </row>
    <row r="5" spans="1:8" s="39" customFormat="1" ht="47.25">
      <c r="A5" s="36">
        <v>1</v>
      </c>
      <c r="B5" s="37" t="s">
        <v>204</v>
      </c>
      <c r="C5" s="38">
        <v>8</v>
      </c>
      <c r="D5" s="38" t="s">
        <v>54</v>
      </c>
      <c r="E5" s="38">
        <v>330.4</v>
      </c>
      <c r="F5" s="38">
        <f>ROUND(C5*E5,2)</f>
        <v>2643.2</v>
      </c>
    </row>
    <row r="6" spans="1:8" s="39" customFormat="1" ht="78.75">
      <c r="A6" s="40" t="s">
        <v>205</v>
      </c>
      <c r="B6" s="41" t="s">
        <v>206</v>
      </c>
      <c r="C6" s="38">
        <v>9.41</v>
      </c>
      <c r="D6" s="37" t="s">
        <v>207</v>
      </c>
      <c r="E6" s="38">
        <v>497.98</v>
      </c>
      <c r="F6" s="38">
        <f>ROUND(C6*E6,0)</f>
        <v>4686</v>
      </c>
    </row>
    <row r="7" spans="1:8" s="43" customFormat="1" ht="220.5">
      <c r="A7" s="37" t="s">
        <v>208</v>
      </c>
      <c r="B7" s="41" t="s">
        <v>209</v>
      </c>
      <c r="C7" s="42">
        <v>75.62</v>
      </c>
      <c r="D7" s="37" t="s">
        <v>207</v>
      </c>
      <c r="E7" s="37">
        <v>139.58000000000001</v>
      </c>
      <c r="F7" s="38">
        <f t="shared" ref="F7:F20" si="0">ROUND(C7*E7,2)</f>
        <v>10555.04</v>
      </c>
    </row>
    <row r="8" spans="1:8" s="43" customFormat="1" ht="157.5">
      <c r="A8" s="37" t="s">
        <v>210</v>
      </c>
      <c r="B8" s="41" t="s">
        <v>211</v>
      </c>
      <c r="C8" s="42">
        <v>7.08</v>
      </c>
      <c r="D8" s="37" t="s">
        <v>207</v>
      </c>
      <c r="E8" s="37">
        <v>415.58</v>
      </c>
      <c r="F8" s="38">
        <f t="shared" si="0"/>
        <v>2942.31</v>
      </c>
    </row>
    <row r="9" spans="1:8" s="43" customFormat="1" ht="126">
      <c r="A9" s="37" t="s">
        <v>212</v>
      </c>
      <c r="B9" s="41" t="s">
        <v>213</v>
      </c>
      <c r="C9" s="42">
        <v>11.89</v>
      </c>
      <c r="D9" s="37" t="s">
        <v>207</v>
      </c>
      <c r="E9" s="37">
        <v>1438.96</v>
      </c>
      <c r="F9" s="38">
        <f t="shared" si="0"/>
        <v>17109.23</v>
      </c>
      <c r="H9" s="44"/>
    </row>
    <row r="10" spans="1:8" s="43" customFormat="1" ht="220.5">
      <c r="A10" s="37" t="s">
        <v>214</v>
      </c>
      <c r="B10" s="41" t="s">
        <v>215</v>
      </c>
      <c r="C10" s="42">
        <v>31.15</v>
      </c>
      <c r="D10" s="37" t="s">
        <v>207</v>
      </c>
      <c r="E10" s="37">
        <v>5891.97</v>
      </c>
      <c r="F10" s="38">
        <f t="shared" si="0"/>
        <v>183534.87</v>
      </c>
      <c r="H10" s="44"/>
    </row>
    <row r="11" spans="1:8" s="43" customFormat="1" ht="223.5">
      <c r="A11" s="37" t="s">
        <v>216</v>
      </c>
      <c r="B11" s="41" t="s">
        <v>217</v>
      </c>
      <c r="C11" s="42">
        <v>14.16</v>
      </c>
      <c r="D11" s="37" t="s">
        <v>207</v>
      </c>
      <c r="E11" s="37">
        <v>6092.63</v>
      </c>
      <c r="F11" s="38">
        <f t="shared" si="0"/>
        <v>86271.64</v>
      </c>
    </row>
    <row r="12" spans="1:8" ht="78.75">
      <c r="A12" s="40" t="s">
        <v>218</v>
      </c>
      <c r="B12" s="41" t="s">
        <v>219</v>
      </c>
      <c r="C12" s="42">
        <v>148.69999999999999</v>
      </c>
      <c r="D12" s="37" t="s">
        <v>25</v>
      </c>
      <c r="E12" s="37">
        <v>184.61</v>
      </c>
      <c r="F12" s="38">
        <f>ROUND(C12*E12,0)</f>
        <v>27452</v>
      </c>
    </row>
    <row r="13" spans="1:8" s="43" customFormat="1" ht="63">
      <c r="A13" s="37" t="s">
        <v>220</v>
      </c>
      <c r="B13" s="40" t="s">
        <v>221</v>
      </c>
      <c r="C13" s="42">
        <v>2.23</v>
      </c>
      <c r="D13" s="37" t="s">
        <v>65</v>
      </c>
      <c r="E13" s="42">
        <v>77259.94</v>
      </c>
      <c r="F13" s="38">
        <f t="shared" si="0"/>
        <v>172289.67</v>
      </c>
    </row>
    <row r="14" spans="1:8" s="43" customFormat="1" ht="63">
      <c r="A14" s="37" t="s">
        <v>222</v>
      </c>
      <c r="B14" s="40" t="s">
        <v>223</v>
      </c>
      <c r="C14" s="42">
        <v>1.5</v>
      </c>
      <c r="D14" s="37" t="s">
        <v>65</v>
      </c>
      <c r="E14" s="42">
        <v>79086.94</v>
      </c>
      <c r="F14" s="38">
        <f t="shared" si="0"/>
        <v>118630.41</v>
      </c>
    </row>
    <row r="15" spans="1:8" s="43" customFormat="1" ht="18">
      <c r="A15" s="37">
        <v>11</v>
      </c>
      <c r="B15" s="45" t="s">
        <v>224</v>
      </c>
      <c r="C15" s="42"/>
      <c r="D15" s="37"/>
      <c r="E15" s="37"/>
      <c r="F15" s="38"/>
    </row>
    <row r="16" spans="1:8" s="43" customFormat="1" ht="15.75">
      <c r="A16" s="37" t="s">
        <v>67</v>
      </c>
      <c r="B16" s="41" t="s">
        <v>225</v>
      </c>
      <c r="C16" s="42">
        <v>19.48</v>
      </c>
      <c r="D16" s="37" t="s">
        <v>207</v>
      </c>
      <c r="E16" s="42">
        <v>786.44</v>
      </c>
      <c r="F16" s="38">
        <f t="shared" si="0"/>
        <v>15319.85</v>
      </c>
    </row>
    <row r="17" spans="1:6" s="43" customFormat="1" ht="15.75">
      <c r="A17" s="37" t="s">
        <v>69</v>
      </c>
      <c r="B17" s="46" t="s">
        <v>226</v>
      </c>
      <c r="C17" s="42">
        <v>7.08</v>
      </c>
      <c r="D17" s="37" t="s">
        <v>207</v>
      </c>
      <c r="E17" s="42">
        <v>319.88</v>
      </c>
      <c r="F17" s="38">
        <f t="shared" si="0"/>
        <v>2264.75</v>
      </c>
    </row>
    <row r="18" spans="1:6" s="43" customFormat="1" ht="15.75">
      <c r="A18" s="37" t="s">
        <v>71</v>
      </c>
      <c r="B18" s="41" t="s">
        <v>227</v>
      </c>
      <c r="C18" s="42">
        <v>38.97</v>
      </c>
      <c r="D18" s="37" t="s">
        <v>207</v>
      </c>
      <c r="E18" s="42">
        <v>436.52</v>
      </c>
      <c r="F18" s="38">
        <f t="shared" si="0"/>
        <v>17011.18</v>
      </c>
    </row>
    <row r="19" spans="1:6" s="43" customFormat="1" ht="15.75">
      <c r="A19" s="36" t="s">
        <v>72</v>
      </c>
      <c r="B19" s="47" t="s">
        <v>228</v>
      </c>
      <c r="C19" s="38">
        <v>11.89</v>
      </c>
      <c r="D19" s="38" t="s">
        <v>207</v>
      </c>
      <c r="E19" s="38">
        <v>721.18</v>
      </c>
      <c r="F19" s="38">
        <f t="shared" si="0"/>
        <v>8574.83</v>
      </c>
    </row>
    <row r="20" spans="1:6" s="43" customFormat="1" ht="15.75">
      <c r="A20" s="37" t="s">
        <v>74</v>
      </c>
      <c r="B20" s="41" t="s">
        <v>229</v>
      </c>
      <c r="C20" s="42">
        <v>75.62</v>
      </c>
      <c r="D20" s="37" t="s">
        <v>207</v>
      </c>
      <c r="E20" s="42">
        <v>177.1</v>
      </c>
      <c r="F20" s="38">
        <f t="shared" si="0"/>
        <v>13392.3</v>
      </c>
    </row>
    <row r="21" spans="1:6" s="43" customFormat="1" ht="15.75">
      <c r="A21" s="2"/>
      <c r="B21" s="52"/>
      <c r="C21" s="85" t="s">
        <v>47</v>
      </c>
      <c r="D21" s="85"/>
      <c r="E21" s="85"/>
      <c r="F21" s="21">
        <f>SUM(F5:F20)</f>
        <v>682677.28</v>
      </c>
    </row>
    <row r="22" spans="1:6" s="43" customFormat="1" ht="15.75">
      <c r="A22" s="2"/>
      <c r="B22" s="52"/>
      <c r="C22" s="85" t="s">
        <v>230</v>
      </c>
      <c r="D22" s="85"/>
      <c r="E22" s="85"/>
      <c r="F22" s="21">
        <f>ROUND(F21*12%,2)</f>
        <v>81921.27</v>
      </c>
    </row>
    <row r="23" spans="1:6" s="43" customFormat="1" ht="15.75">
      <c r="A23" s="2"/>
      <c r="B23" s="52"/>
      <c r="C23" s="85" t="s">
        <v>47</v>
      </c>
      <c r="D23" s="85"/>
      <c r="E23" s="85"/>
      <c r="F23" s="21">
        <f>SUM(F21:F22)</f>
        <v>764598.55</v>
      </c>
    </row>
    <row r="24" spans="1:6" s="43" customFormat="1" ht="15.75">
      <c r="A24" s="2"/>
      <c r="B24" s="52"/>
      <c r="C24" s="85" t="s">
        <v>231</v>
      </c>
      <c r="D24" s="85"/>
      <c r="E24" s="85"/>
      <c r="F24" s="21">
        <f>ROUND(F23*1%,2)</f>
        <v>7645.99</v>
      </c>
    </row>
    <row r="25" spans="1:6" s="43" customFormat="1" ht="15.75">
      <c r="A25" s="2"/>
      <c r="B25" s="53"/>
      <c r="C25" s="85" t="s">
        <v>232</v>
      </c>
      <c r="D25" s="85"/>
      <c r="E25" s="85"/>
      <c r="F25" s="21">
        <f>SUM(F23:F24)</f>
        <v>772244.54</v>
      </c>
    </row>
    <row r="26" spans="1:6" s="43" customFormat="1" ht="15.75">
      <c r="A26" s="2"/>
      <c r="B26" s="53"/>
      <c r="C26" s="85" t="s">
        <v>128</v>
      </c>
      <c r="D26" s="85"/>
      <c r="E26" s="85"/>
      <c r="F26" s="54">
        <v>772245</v>
      </c>
    </row>
  </sheetData>
  <mergeCells count="9">
    <mergeCell ref="C24:E24"/>
    <mergeCell ref="C25:E25"/>
    <mergeCell ref="C26:E26"/>
    <mergeCell ref="A1:F1"/>
    <mergeCell ref="A2:F2"/>
    <mergeCell ref="A3:F3"/>
    <mergeCell ref="C21:E21"/>
    <mergeCell ref="C22:E22"/>
    <mergeCell ref="C23:E23"/>
  </mergeCell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dimension ref="A1:F17"/>
  <sheetViews>
    <sheetView workbookViewId="0">
      <selection activeCell="A3" sqref="A3:F3"/>
    </sheetView>
  </sheetViews>
  <sheetFormatPr defaultRowHeight="15"/>
  <cols>
    <col min="1" max="1" width="9.140625" style="10"/>
    <col min="2" max="2" width="45.28515625" style="11" customWidth="1"/>
    <col min="3" max="3" width="10.140625" style="65" customWidth="1"/>
    <col min="4" max="4" width="9.140625" style="12"/>
    <col min="5" max="5" width="9.7109375" style="1" bestFit="1" customWidth="1"/>
    <col min="6" max="6" width="16.42578125" style="66" customWidth="1"/>
    <col min="7" max="16384" width="9.140625" style="1"/>
  </cols>
  <sheetData>
    <row r="1" spans="1:6" ht="18.75">
      <c r="A1" s="73" t="s">
        <v>51</v>
      </c>
      <c r="B1" s="73"/>
      <c r="C1" s="73"/>
      <c r="D1" s="73"/>
      <c r="E1" s="73"/>
      <c r="F1" s="73"/>
    </row>
    <row r="2" spans="1:6" ht="18.75">
      <c r="A2" s="73" t="s">
        <v>1</v>
      </c>
      <c r="B2" s="73"/>
      <c r="C2" s="73"/>
      <c r="D2" s="73"/>
      <c r="E2" s="73"/>
      <c r="F2" s="73"/>
    </row>
    <row r="3" spans="1:6" ht="33.75" customHeight="1">
      <c r="A3" s="74" t="s">
        <v>259</v>
      </c>
      <c r="B3" s="75"/>
      <c r="C3" s="75"/>
      <c r="D3" s="75"/>
      <c r="E3" s="75"/>
      <c r="F3" s="76"/>
    </row>
    <row r="4" spans="1:6">
      <c r="A4" s="2" t="s">
        <v>3</v>
      </c>
      <c r="B4" s="2" t="s">
        <v>4</v>
      </c>
      <c r="C4" s="62" t="s">
        <v>5</v>
      </c>
      <c r="D4" s="2" t="s">
        <v>6</v>
      </c>
      <c r="E4" s="63" t="s">
        <v>7</v>
      </c>
      <c r="F4" s="2" t="s">
        <v>8</v>
      </c>
    </row>
    <row r="5" spans="1:6" ht="30">
      <c r="A5" s="6">
        <v>1</v>
      </c>
      <c r="B5" s="3" t="s">
        <v>204</v>
      </c>
      <c r="C5" s="3">
        <v>10</v>
      </c>
      <c r="D5" s="3" t="s">
        <v>54</v>
      </c>
      <c r="E5" s="60">
        <v>330.4</v>
      </c>
      <c r="F5" s="3">
        <f>C5*E5</f>
        <v>3304</v>
      </c>
    </row>
    <row r="6" spans="1:6" ht="90">
      <c r="A6" s="3" t="s">
        <v>260</v>
      </c>
      <c r="B6" s="3" t="s">
        <v>18</v>
      </c>
      <c r="C6" s="15">
        <v>8.27</v>
      </c>
      <c r="D6" s="3" t="s">
        <v>28</v>
      </c>
      <c r="E6" s="15">
        <v>1438.96</v>
      </c>
      <c r="F6" s="3">
        <f t="shared" ref="F6" si="0">ROUND(E6*C6,2)</f>
        <v>11900.2</v>
      </c>
    </row>
    <row r="7" spans="1:6" ht="120">
      <c r="A7" s="3" t="s">
        <v>261</v>
      </c>
      <c r="B7" s="3" t="s">
        <v>243</v>
      </c>
      <c r="C7" s="3">
        <v>111.16</v>
      </c>
      <c r="D7" s="3" t="s">
        <v>207</v>
      </c>
      <c r="E7" s="60">
        <v>4858.76</v>
      </c>
      <c r="F7" s="3">
        <f>C7*E7</f>
        <v>540099.76159999997</v>
      </c>
    </row>
    <row r="8" spans="1:6" ht="60">
      <c r="A8" s="3" t="s">
        <v>262</v>
      </c>
      <c r="B8" s="3" t="s">
        <v>33</v>
      </c>
      <c r="C8" s="4">
        <v>88.29</v>
      </c>
      <c r="D8" s="3" t="s">
        <v>34</v>
      </c>
      <c r="E8" s="5">
        <v>184.61</v>
      </c>
      <c r="F8" s="3">
        <f>ROUND(E8*C8,2)</f>
        <v>16299.22</v>
      </c>
    </row>
    <row r="9" spans="1:6">
      <c r="A9" s="6">
        <v>5</v>
      </c>
      <c r="B9" s="3" t="s">
        <v>224</v>
      </c>
      <c r="C9" s="3"/>
      <c r="D9" s="3"/>
      <c r="E9" s="60"/>
      <c r="F9" s="3"/>
    </row>
    <row r="10" spans="1:6">
      <c r="A10" s="3" t="s">
        <v>67</v>
      </c>
      <c r="B10" s="3" t="s">
        <v>263</v>
      </c>
      <c r="C10" s="3">
        <v>47.7</v>
      </c>
      <c r="D10" s="3" t="s">
        <v>207</v>
      </c>
      <c r="E10" s="60">
        <v>786.44</v>
      </c>
      <c r="F10" s="3">
        <f>C10*E10</f>
        <v>37513.188000000002</v>
      </c>
    </row>
    <row r="11" spans="1:6">
      <c r="A11" s="3" t="s">
        <v>69</v>
      </c>
      <c r="B11" s="3" t="s">
        <v>264</v>
      </c>
      <c r="C11" s="3">
        <v>95.4</v>
      </c>
      <c r="D11" s="3" t="s">
        <v>207</v>
      </c>
      <c r="E11" s="60">
        <v>436.52</v>
      </c>
      <c r="F11" s="3">
        <f>C11*E11</f>
        <v>41644.008000000002</v>
      </c>
    </row>
    <row r="12" spans="1:6">
      <c r="A12" s="3" t="s">
        <v>71</v>
      </c>
      <c r="B12" s="3" t="s">
        <v>265</v>
      </c>
      <c r="C12" s="3">
        <v>8.27</v>
      </c>
      <c r="D12" s="3" t="s">
        <v>207</v>
      </c>
      <c r="E12" s="60">
        <v>721.18</v>
      </c>
      <c r="F12" s="3">
        <f>E12*C12</f>
        <v>5964.1585999999988</v>
      </c>
    </row>
    <row r="13" spans="1:6" ht="15.75">
      <c r="A13" s="7"/>
      <c r="B13" s="8"/>
      <c r="C13" s="9"/>
      <c r="D13" s="6"/>
      <c r="E13" s="64" t="s">
        <v>76</v>
      </c>
      <c r="F13" s="16">
        <f>SUM(F5:F12)</f>
        <v>656724.53619999986</v>
      </c>
    </row>
    <row r="14" spans="1:6" ht="30">
      <c r="A14" s="7"/>
      <c r="B14" s="8"/>
      <c r="C14" s="9"/>
      <c r="D14" s="6"/>
      <c r="E14" s="60" t="s">
        <v>48</v>
      </c>
      <c r="F14" s="3">
        <f>F13*12/100</f>
        <v>78806.944343999974</v>
      </c>
    </row>
    <row r="15" spans="1:6">
      <c r="A15" s="7"/>
      <c r="B15" s="8"/>
      <c r="C15" s="9"/>
      <c r="D15" s="6"/>
      <c r="E15" s="60"/>
      <c r="F15" s="3">
        <f>F14+F13</f>
        <v>735531.48054399982</v>
      </c>
    </row>
    <row r="16" spans="1:6" ht="30">
      <c r="A16" s="7"/>
      <c r="B16" s="8"/>
      <c r="C16" s="9"/>
      <c r="D16" s="6"/>
      <c r="E16" s="60" t="s">
        <v>49</v>
      </c>
      <c r="F16" s="3">
        <f>F15*1/100</f>
        <v>7355.3148054399981</v>
      </c>
    </row>
    <row r="17" spans="1:6">
      <c r="A17" s="7"/>
      <c r="B17" s="8"/>
      <c r="C17" s="9"/>
      <c r="D17" s="6"/>
      <c r="E17" s="60" t="s">
        <v>76</v>
      </c>
      <c r="F17" s="3">
        <f>F16+F15</f>
        <v>742886.79534943984</v>
      </c>
    </row>
  </sheetData>
  <mergeCells count="3">
    <mergeCell ref="A1:F1"/>
    <mergeCell ref="A2:F2"/>
    <mergeCell ref="A3:F3"/>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G23"/>
  <sheetViews>
    <sheetView workbookViewId="0">
      <selection activeCell="A3" sqref="A3:F3"/>
    </sheetView>
  </sheetViews>
  <sheetFormatPr defaultRowHeight="15"/>
  <cols>
    <col min="1" max="1" width="9.140625" style="10"/>
    <col min="2" max="2" width="44.85546875" style="11" customWidth="1"/>
    <col min="3" max="3" width="9.140625" style="1"/>
    <col min="4" max="4" width="9.140625" style="12"/>
    <col min="5" max="5" width="9.140625" style="1"/>
    <col min="6" max="6" width="16.42578125" style="13" customWidth="1"/>
    <col min="7" max="7" width="0" style="1" hidden="1" customWidth="1"/>
    <col min="8" max="16384" width="9.140625" style="1"/>
  </cols>
  <sheetData>
    <row r="1" spans="1:7" ht="18.75">
      <c r="A1" s="73" t="s">
        <v>51</v>
      </c>
      <c r="B1" s="73"/>
      <c r="C1" s="73"/>
      <c r="D1" s="73"/>
      <c r="E1" s="73"/>
      <c r="F1" s="73"/>
    </row>
    <row r="2" spans="1:7" ht="18.75">
      <c r="A2" s="73" t="s">
        <v>1</v>
      </c>
      <c r="B2" s="73"/>
      <c r="C2" s="73"/>
      <c r="D2" s="73"/>
      <c r="E2" s="73"/>
      <c r="F2" s="73"/>
    </row>
    <row r="3" spans="1:7" ht="48.75" customHeight="1">
      <c r="A3" s="74" t="s">
        <v>266</v>
      </c>
      <c r="B3" s="75"/>
      <c r="C3" s="75"/>
      <c r="D3" s="75"/>
      <c r="E3" s="75"/>
      <c r="F3" s="76"/>
    </row>
    <row r="4" spans="1:7">
      <c r="A4" s="2" t="s">
        <v>3</v>
      </c>
      <c r="B4" s="2" t="s">
        <v>4</v>
      </c>
      <c r="C4" s="2" t="s">
        <v>5</v>
      </c>
      <c r="D4" s="2" t="s">
        <v>6</v>
      </c>
      <c r="E4" s="2" t="s">
        <v>7</v>
      </c>
      <c r="F4" s="2" t="s">
        <v>8</v>
      </c>
    </row>
    <row r="5" spans="1:7" ht="135">
      <c r="A5" s="3" t="s">
        <v>267</v>
      </c>
      <c r="B5" s="3" t="s">
        <v>268</v>
      </c>
      <c r="C5" s="15">
        <v>84.05</v>
      </c>
      <c r="D5" s="3" t="s">
        <v>28</v>
      </c>
      <c r="E5" s="15">
        <v>153.84</v>
      </c>
      <c r="F5" s="3">
        <f t="shared" ref="F5:F11" si="0">ROUND(E5*C5,2)</f>
        <v>12930.25</v>
      </c>
    </row>
    <row r="6" spans="1:7" ht="105">
      <c r="A6" s="3" t="s">
        <v>86</v>
      </c>
      <c r="B6" s="3" t="s">
        <v>16</v>
      </c>
      <c r="C6" s="15">
        <v>6.82</v>
      </c>
      <c r="D6" s="3" t="s">
        <v>28</v>
      </c>
      <c r="E6" s="15">
        <v>415.58</v>
      </c>
      <c r="F6" s="3">
        <f t="shared" si="0"/>
        <v>2834.26</v>
      </c>
    </row>
    <row r="7" spans="1:7" ht="90">
      <c r="A7" s="3" t="s">
        <v>269</v>
      </c>
      <c r="B7" s="3" t="s">
        <v>18</v>
      </c>
      <c r="C7" s="15">
        <f>G7/E7</f>
        <v>11.360287985767499</v>
      </c>
      <c r="D7" s="3" t="s">
        <v>28</v>
      </c>
      <c r="E7" s="15">
        <v>1438.96</v>
      </c>
      <c r="F7" s="3">
        <f t="shared" si="0"/>
        <v>16347</v>
      </c>
      <c r="G7" s="1">
        <v>16347</v>
      </c>
    </row>
    <row r="8" spans="1:7" ht="120">
      <c r="A8" s="3" t="s">
        <v>88</v>
      </c>
      <c r="B8" s="3" t="s">
        <v>89</v>
      </c>
      <c r="C8" s="15">
        <v>27.72</v>
      </c>
      <c r="D8" s="3" t="s">
        <v>28</v>
      </c>
      <c r="E8" s="15">
        <v>5810.71</v>
      </c>
      <c r="F8" s="3">
        <f t="shared" si="0"/>
        <v>161072.88</v>
      </c>
    </row>
    <row r="9" spans="1:7" ht="90">
      <c r="A9" s="3" t="s">
        <v>90</v>
      </c>
      <c r="B9" s="3" t="s">
        <v>27</v>
      </c>
      <c r="C9" s="15">
        <v>13.6</v>
      </c>
      <c r="D9" s="3" t="s">
        <v>28</v>
      </c>
      <c r="E9" s="15">
        <v>6092.63</v>
      </c>
      <c r="F9" s="3">
        <f t="shared" si="0"/>
        <v>82859.77</v>
      </c>
    </row>
    <row r="10" spans="1:7" ht="105">
      <c r="A10" s="3" t="s">
        <v>92</v>
      </c>
      <c r="B10" s="3" t="s">
        <v>93</v>
      </c>
      <c r="C10" s="3">
        <v>1.34</v>
      </c>
      <c r="D10" s="3" t="s">
        <v>65</v>
      </c>
      <c r="E10" s="3">
        <v>79086.94</v>
      </c>
      <c r="F10" s="3">
        <f t="shared" ref="F10" si="1">C10*E10</f>
        <v>105976.49960000001</v>
      </c>
    </row>
    <row r="11" spans="1:7" ht="120">
      <c r="A11" s="3" t="s">
        <v>270</v>
      </c>
      <c r="B11" s="3" t="s">
        <v>30</v>
      </c>
      <c r="C11" s="15">
        <v>2.19</v>
      </c>
      <c r="D11" s="3" t="s">
        <v>65</v>
      </c>
      <c r="E11" s="15">
        <v>77259.94</v>
      </c>
      <c r="F11" s="3">
        <f t="shared" si="0"/>
        <v>169199.27</v>
      </c>
    </row>
    <row r="12" spans="1:7" ht="60">
      <c r="A12" s="3" t="s">
        <v>95</v>
      </c>
      <c r="B12" s="3" t="s">
        <v>33</v>
      </c>
      <c r="C12" s="4">
        <v>280.27999999999997</v>
      </c>
      <c r="D12" s="3" t="s">
        <v>34</v>
      </c>
      <c r="E12" s="5">
        <v>184.61</v>
      </c>
      <c r="F12" s="3">
        <f>ROUND(E12*C12,2)</f>
        <v>51742.49</v>
      </c>
    </row>
    <row r="13" spans="1:7">
      <c r="A13" s="6">
        <v>9</v>
      </c>
      <c r="B13" s="19" t="s">
        <v>66</v>
      </c>
      <c r="C13" s="19"/>
      <c r="D13" s="19"/>
      <c r="E13" s="19"/>
      <c r="F13" s="3"/>
    </row>
    <row r="14" spans="1:7">
      <c r="A14" s="7" t="s">
        <v>67</v>
      </c>
      <c r="B14" s="3" t="s">
        <v>37</v>
      </c>
      <c r="C14" s="3">
        <v>17.77</v>
      </c>
      <c r="D14" s="3" t="s">
        <v>28</v>
      </c>
      <c r="E14" s="3">
        <v>786.44</v>
      </c>
      <c r="F14" s="3">
        <f t="shared" ref="F14:F18" si="2">C14*E14</f>
        <v>13975.0388</v>
      </c>
    </row>
    <row r="15" spans="1:7">
      <c r="A15" s="7" t="s">
        <v>69</v>
      </c>
      <c r="B15" s="3" t="s">
        <v>196</v>
      </c>
      <c r="C15" s="3">
        <v>6.82</v>
      </c>
      <c r="D15" s="3" t="s">
        <v>28</v>
      </c>
      <c r="E15" s="3">
        <v>319.88</v>
      </c>
      <c r="F15" s="3">
        <f t="shared" si="2"/>
        <v>2181.5816</v>
      </c>
    </row>
    <row r="16" spans="1:7">
      <c r="A16" s="7" t="s">
        <v>71</v>
      </c>
      <c r="B16" s="3" t="s">
        <v>42</v>
      </c>
      <c r="C16" s="3">
        <v>11.36</v>
      </c>
      <c r="D16" s="3" t="s">
        <v>28</v>
      </c>
      <c r="E16" s="3">
        <v>721.18</v>
      </c>
      <c r="F16" s="3">
        <f t="shared" si="2"/>
        <v>8192.6047999999992</v>
      </c>
    </row>
    <row r="17" spans="1:6">
      <c r="A17" s="7" t="s">
        <v>72</v>
      </c>
      <c r="B17" s="3" t="s">
        <v>44</v>
      </c>
      <c r="C17" s="3">
        <v>35.54</v>
      </c>
      <c r="D17" s="3" t="s">
        <v>28</v>
      </c>
      <c r="E17" s="3">
        <v>436.52</v>
      </c>
      <c r="F17" s="3">
        <f t="shared" si="2"/>
        <v>15513.9208</v>
      </c>
    </row>
    <row r="18" spans="1:6">
      <c r="A18" s="7" t="s">
        <v>74</v>
      </c>
      <c r="B18" s="3" t="s">
        <v>46</v>
      </c>
      <c r="C18" s="3">
        <v>84.037000000000006</v>
      </c>
      <c r="D18" s="3" t="s">
        <v>28</v>
      </c>
      <c r="E18" s="3">
        <v>177.1</v>
      </c>
      <c r="F18" s="3">
        <f t="shared" si="2"/>
        <v>14882.9527</v>
      </c>
    </row>
    <row r="19" spans="1:6" ht="15.75">
      <c r="A19" s="88" t="s">
        <v>47</v>
      </c>
      <c r="B19" s="88"/>
      <c r="C19" s="88"/>
      <c r="D19" s="88"/>
      <c r="E19" s="88"/>
      <c r="F19" s="16">
        <f>SUM(F5:F18)</f>
        <v>657708.5183</v>
      </c>
    </row>
    <row r="20" spans="1:6" ht="18.75" customHeight="1">
      <c r="A20" s="3"/>
      <c r="B20" s="3"/>
      <c r="C20" s="3"/>
      <c r="D20" s="3"/>
      <c r="E20" s="3" t="s">
        <v>48</v>
      </c>
      <c r="F20" s="3">
        <f>F19*12/100</f>
        <v>78925.022195999991</v>
      </c>
    </row>
    <row r="21" spans="1:6" ht="18.75" customHeight="1">
      <c r="A21" s="3"/>
      <c r="B21" s="3"/>
      <c r="C21" s="3"/>
      <c r="D21" s="3"/>
      <c r="E21" s="3"/>
      <c r="F21" s="3">
        <f>F20+F19</f>
        <v>736633.54049599997</v>
      </c>
    </row>
    <row r="22" spans="1:6" ht="18.75" customHeight="1">
      <c r="A22" s="3"/>
      <c r="B22" s="3"/>
      <c r="C22" s="3"/>
      <c r="D22" s="3"/>
      <c r="E22" s="3" t="s">
        <v>49</v>
      </c>
      <c r="F22" s="3">
        <f>F21*1/100</f>
        <v>7366.3354049599993</v>
      </c>
    </row>
    <row r="23" spans="1:6" ht="18.75" customHeight="1">
      <c r="A23" s="3"/>
      <c r="B23" s="3"/>
      <c r="C23" s="3"/>
      <c r="D23" s="3"/>
      <c r="E23" s="3" t="s">
        <v>76</v>
      </c>
      <c r="F23" s="3">
        <f>F22+F21</f>
        <v>743999.87590095995</v>
      </c>
    </row>
  </sheetData>
  <mergeCells count="4">
    <mergeCell ref="A1:F1"/>
    <mergeCell ref="A2:F2"/>
    <mergeCell ref="A3:F3"/>
    <mergeCell ref="A19:E19"/>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24"/>
  <sheetViews>
    <sheetView topLeftCell="A10" workbookViewId="0">
      <selection activeCell="A3" sqref="A3:F3"/>
    </sheetView>
  </sheetViews>
  <sheetFormatPr defaultRowHeight="15"/>
  <cols>
    <col min="1" max="1" width="9.140625" style="10"/>
    <col min="2" max="2" width="45.28515625" style="11" customWidth="1"/>
    <col min="3" max="3" width="10.140625" style="1" customWidth="1"/>
    <col min="4" max="4" width="9.140625" style="12"/>
    <col min="5" max="5" width="9.7109375" style="1" bestFit="1" customWidth="1"/>
    <col min="6" max="6" width="16.42578125" style="13" customWidth="1"/>
    <col min="7" max="16384" width="9.140625" style="1"/>
  </cols>
  <sheetData>
    <row r="1" spans="1:6" ht="18.75">
      <c r="A1" s="73" t="s">
        <v>51</v>
      </c>
      <c r="B1" s="73"/>
      <c r="C1" s="73"/>
      <c r="D1" s="73"/>
      <c r="E1" s="73"/>
      <c r="F1" s="73"/>
    </row>
    <row r="2" spans="1:6" ht="18.75">
      <c r="A2" s="73" t="s">
        <v>1</v>
      </c>
      <c r="B2" s="73"/>
      <c r="C2" s="73"/>
      <c r="D2" s="73"/>
      <c r="E2" s="73"/>
      <c r="F2" s="73"/>
    </row>
    <row r="3" spans="1:6" ht="59.25" customHeight="1">
      <c r="A3" s="74" t="s">
        <v>271</v>
      </c>
      <c r="B3" s="75"/>
      <c r="C3" s="75"/>
      <c r="D3" s="75"/>
      <c r="E3" s="75"/>
      <c r="F3" s="76"/>
    </row>
    <row r="4" spans="1:6">
      <c r="A4" s="2" t="s">
        <v>3</v>
      </c>
      <c r="B4" s="2" t="s">
        <v>4</v>
      </c>
      <c r="C4" s="2" t="s">
        <v>5</v>
      </c>
      <c r="D4" s="2" t="s">
        <v>6</v>
      </c>
      <c r="E4" s="2" t="s">
        <v>7</v>
      </c>
      <c r="F4" s="2" t="s">
        <v>8</v>
      </c>
    </row>
    <row r="5" spans="1:6" ht="30">
      <c r="A5" s="3" t="s">
        <v>272</v>
      </c>
      <c r="B5" s="3" t="s">
        <v>273</v>
      </c>
      <c r="C5" s="3">
        <v>12.18</v>
      </c>
      <c r="D5" s="3" t="s">
        <v>11</v>
      </c>
      <c r="E5" s="3">
        <v>878.79</v>
      </c>
      <c r="F5" s="3">
        <f>ROUND(E5*C5,2)</f>
        <v>10703.66</v>
      </c>
    </row>
    <row r="6" spans="1:6" ht="120">
      <c r="A6" s="14" t="s">
        <v>193</v>
      </c>
      <c r="B6" s="3" t="s">
        <v>13</v>
      </c>
      <c r="C6" s="2">
        <v>65.03</v>
      </c>
      <c r="D6" s="6" t="s">
        <v>28</v>
      </c>
      <c r="E6" s="15">
        <v>153.84</v>
      </c>
      <c r="F6" s="21">
        <f t="shared" ref="F6:F13" si="0">C6*E6</f>
        <v>10004.215200000001</v>
      </c>
    </row>
    <row r="7" spans="1:6" ht="105">
      <c r="A7" s="14" t="s">
        <v>15</v>
      </c>
      <c r="B7" s="3" t="s">
        <v>56</v>
      </c>
      <c r="C7" s="21">
        <v>6.09</v>
      </c>
      <c r="D7" s="6" t="s">
        <v>28</v>
      </c>
      <c r="E7" s="15">
        <v>415.58</v>
      </c>
      <c r="F7" s="21">
        <f t="shared" si="0"/>
        <v>2530.8822</v>
      </c>
    </row>
    <row r="8" spans="1:6" ht="90">
      <c r="A8" s="14" t="s">
        <v>57</v>
      </c>
      <c r="B8" s="3" t="s">
        <v>58</v>
      </c>
      <c r="C8" s="2">
        <v>10.15</v>
      </c>
      <c r="D8" s="7" t="s">
        <v>28</v>
      </c>
      <c r="E8" s="15">
        <v>1438.96</v>
      </c>
      <c r="F8" s="21">
        <f t="shared" si="0"/>
        <v>14605.444000000001</v>
      </c>
    </row>
    <row r="9" spans="1:6" ht="135">
      <c r="A9" s="14" t="s">
        <v>106</v>
      </c>
      <c r="B9" s="3" t="s">
        <v>79</v>
      </c>
      <c r="C9" s="15">
        <v>12.18</v>
      </c>
      <c r="D9" s="15" t="s">
        <v>28</v>
      </c>
      <c r="E9" s="15">
        <v>4858.76</v>
      </c>
      <c r="F9" s="15">
        <f t="shared" si="0"/>
        <v>59179.696799999998</v>
      </c>
    </row>
    <row r="10" spans="1:6" ht="60">
      <c r="A10" s="14" t="s">
        <v>159</v>
      </c>
      <c r="B10" s="3" t="s">
        <v>250</v>
      </c>
      <c r="C10" s="15">
        <v>18.27</v>
      </c>
      <c r="D10" s="7" t="s">
        <v>28</v>
      </c>
      <c r="E10" s="15">
        <v>5891.97</v>
      </c>
      <c r="F10" s="3">
        <f t="shared" si="0"/>
        <v>107646.2919</v>
      </c>
    </row>
    <row r="11" spans="1:6" ht="90">
      <c r="A11" s="14" t="s">
        <v>61</v>
      </c>
      <c r="B11" s="3" t="s">
        <v>27</v>
      </c>
      <c r="C11" s="15">
        <v>12.18</v>
      </c>
      <c r="D11" s="6" t="s">
        <v>28</v>
      </c>
      <c r="E11" s="15">
        <v>6092.63</v>
      </c>
      <c r="F11" s="3">
        <f t="shared" si="0"/>
        <v>74208.233399999997</v>
      </c>
    </row>
    <row r="12" spans="1:6" ht="45">
      <c r="A12" s="3" t="s">
        <v>62</v>
      </c>
      <c r="B12" s="3" t="s">
        <v>63</v>
      </c>
      <c r="C12" s="3">
        <v>319.7</v>
      </c>
      <c r="D12" s="3" t="s">
        <v>34</v>
      </c>
      <c r="E12" s="3">
        <v>184.61</v>
      </c>
      <c r="F12" s="3">
        <f t="shared" si="0"/>
        <v>59019.817000000003</v>
      </c>
    </row>
    <row r="13" spans="1:6" ht="120">
      <c r="A13" s="3" t="s">
        <v>64</v>
      </c>
      <c r="B13" s="3" t="s">
        <v>30</v>
      </c>
      <c r="C13" s="3">
        <v>3.98</v>
      </c>
      <c r="D13" s="3" t="s">
        <v>65</v>
      </c>
      <c r="E13" s="3">
        <v>77259.94</v>
      </c>
      <c r="F13" s="3">
        <f t="shared" si="0"/>
        <v>307494.5612</v>
      </c>
    </row>
    <row r="14" spans="1:6">
      <c r="A14" s="7">
        <v>9</v>
      </c>
      <c r="B14" s="8" t="s">
        <v>66</v>
      </c>
      <c r="C14" s="2"/>
      <c r="D14" s="6"/>
      <c r="E14" s="9"/>
      <c r="F14" s="21"/>
    </row>
    <row r="15" spans="1:6">
      <c r="A15" s="7" t="s">
        <v>67</v>
      </c>
      <c r="B15" s="3" t="s">
        <v>37</v>
      </c>
      <c r="C15" s="3">
        <v>18.329999999999998</v>
      </c>
      <c r="D15" s="3" t="s">
        <v>28</v>
      </c>
      <c r="E15" s="3">
        <v>893.67</v>
      </c>
      <c r="F15" s="3">
        <f t="shared" ref="F15:F19" si="1">C15*E15</f>
        <v>16380.971099999997</v>
      </c>
    </row>
    <row r="16" spans="1:6">
      <c r="A16" s="7" t="s">
        <v>69</v>
      </c>
      <c r="B16" s="3" t="s">
        <v>274</v>
      </c>
      <c r="C16" s="3">
        <v>6.09</v>
      </c>
      <c r="D16" s="3" t="s">
        <v>28</v>
      </c>
      <c r="E16" s="3">
        <v>363.98</v>
      </c>
      <c r="F16" s="3">
        <f t="shared" si="1"/>
        <v>2216.6381999999999</v>
      </c>
    </row>
    <row r="17" spans="1:6">
      <c r="A17" s="7" t="s">
        <v>71</v>
      </c>
      <c r="B17" s="3" t="s">
        <v>42</v>
      </c>
      <c r="C17" s="3">
        <v>10.15</v>
      </c>
      <c r="D17" s="3" t="s">
        <v>28</v>
      </c>
      <c r="E17" s="3">
        <v>819.59</v>
      </c>
      <c r="F17" s="3">
        <f t="shared" si="1"/>
        <v>8318.8384999999998</v>
      </c>
    </row>
    <row r="18" spans="1:6">
      <c r="A18" s="7" t="s">
        <v>72</v>
      </c>
      <c r="B18" s="3" t="s">
        <v>44</v>
      </c>
      <c r="C18" s="3">
        <v>36.659999999999997</v>
      </c>
      <c r="D18" s="3" t="s">
        <v>28</v>
      </c>
      <c r="E18" s="3">
        <v>496.4</v>
      </c>
      <c r="F18" s="3">
        <f t="shared" si="1"/>
        <v>18198.023999999998</v>
      </c>
    </row>
    <row r="19" spans="1:6">
      <c r="A19" s="7" t="s">
        <v>74</v>
      </c>
      <c r="B19" s="3" t="s">
        <v>46</v>
      </c>
      <c r="C19" s="3">
        <v>65.03</v>
      </c>
      <c r="D19" s="3" t="s">
        <v>28</v>
      </c>
      <c r="E19" s="3">
        <v>177.1</v>
      </c>
      <c r="F19" s="3">
        <f t="shared" si="1"/>
        <v>11516.813</v>
      </c>
    </row>
    <row r="20" spans="1:6" ht="15.75">
      <c r="A20" s="7"/>
      <c r="B20" s="8"/>
      <c r="C20" s="9"/>
      <c r="D20" s="6"/>
      <c r="E20" s="9" t="s">
        <v>76</v>
      </c>
      <c r="F20" s="16">
        <f>SUM(F5:F19)</f>
        <v>702024.08649999986</v>
      </c>
    </row>
    <row r="21" spans="1:6" ht="30">
      <c r="A21" s="7"/>
      <c r="B21" s="8"/>
      <c r="C21" s="9"/>
      <c r="D21" s="6"/>
      <c r="E21" s="3" t="s">
        <v>48</v>
      </c>
      <c r="F21" s="3">
        <f>F20*12/100</f>
        <v>84242.890379999983</v>
      </c>
    </row>
    <row r="22" spans="1:6">
      <c r="A22" s="7"/>
      <c r="B22" s="8"/>
      <c r="C22" s="9"/>
      <c r="D22" s="6"/>
      <c r="E22" s="3"/>
      <c r="F22" s="3">
        <f>F21+F20</f>
        <v>786266.97687999986</v>
      </c>
    </row>
    <row r="23" spans="1:6" ht="30">
      <c r="A23" s="7"/>
      <c r="B23" s="8"/>
      <c r="C23" s="9"/>
      <c r="D23" s="6"/>
      <c r="E23" s="3" t="s">
        <v>49</v>
      </c>
      <c r="F23" s="3">
        <f>F22*1/100</f>
        <v>7862.6697687999986</v>
      </c>
    </row>
    <row r="24" spans="1:6">
      <c r="A24" s="7"/>
      <c r="B24" s="8"/>
      <c r="C24" s="9"/>
      <c r="D24" s="6"/>
      <c r="E24" s="3" t="s">
        <v>50</v>
      </c>
      <c r="F24" s="3">
        <f>F23+F22</f>
        <v>794129.64664879988</v>
      </c>
    </row>
  </sheetData>
  <mergeCells count="3">
    <mergeCell ref="A1:F1"/>
    <mergeCell ref="A2:F2"/>
    <mergeCell ref="A3:F3"/>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10"/>
    <col min="2" max="2" width="45.28515625" style="11" customWidth="1"/>
    <col min="3" max="3" width="10.140625" style="1" customWidth="1"/>
    <col min="4" max="4" width="9.140625" style="12"/>
    <col min="5" max="5" width="9.7109375" style="1" bestFit="1" customWidth="1"/>
    <col min="6" max="6" width="16.42578125" style="13" customWidth="1"/>
    <col min="7" max="16384" width="9.140625" style="1"/>
  </cols>
  <sheetData>
    <row r="1" spans="1:6" ht="18.75">
      <c r="A1" s="73" t="s">
        <v>51</v>
      </c>
      <c r="B1" s="73"/>
      <c r="C1" s="73"/>
      <c r="D1" s="73"/>
      <c r="E1" s="73"/>
      <c r="F1" s="73"/>
    </row>
    <row r="2" spans="1:6" ht="18.75">
      <c r="A2" s="73" t="s">
        <v>1</v>
      </c>
      <c r="B2" s="73"/>
      <c r="C2" s="73"/>
      <c r="D2" s="73"/>
      <c r="E2" s="73"/>
      <c r="F2" s="73"/>
    </row>
    <row r="3" spans="1:6" ht="59.25" customHeight="1">
      <c r="A3" s="74" t="s">
        <v>340</v>
      </c>
      <c r="B3" s="75"/>
      <c r="C3" s="75"/>
      <c r="D3" s="75"/>
      <c r="E3" s="75"/>
      <c r="F3" s="76"/>
    </row>
    <row r="4" spans="1:6">
      <c r="A4" s="2" t="s">
        <v>3</v>
      </c>
      <c r="B4" s="2" t="s">
        <v>4</v>
      </c>
      <c r="C4" s="2" t="s">
        <v>5</v>
      </c>
      <c r="D4" s="2" t="s">
        <v>6</v>
      </c>
      <c r="E4" s="2" t="s">
        <v>7</v>
      </c>
      <c r="F4" s="2" t="s">
        <v>8</v>
      </c>
    </row>
    <row r="5" spans="1:6" ht="30">
      <c r="A5" s="6">
        <v>1</v>
      </c>
      <c r="B5" s="3" t="s">
        <v>53</v>
      </c>
      <c r="C5" s="3">
        <v>5</v>
      </c>
      <c r="D5" s="3" t="s">
        <v>54</v>
      </c>
      <c r="E5" s="3">
        <v>330.4</v>
      </c>
      <c r="F5" s="3">
        <f t="shared" ref="F5:F10" si="0">C5*E5</f>
        <v>1652</v>
      </c>
    </row>
    <row r="6" spans="1:6" ht="120">
      <c r="A6" s="14" t="s">
        <v>193</v>
      </c>
      <c r="B6" s="3" t="s">
        <v>13</v>
      </c>
      <c r="C6" s="2">
        <v>23.72</v>
      </c>
      <c r="D6" s="6" t="s">
        <v>28</v>
      </c>
      <c r="E6" s="15">
        <v>153.84</v>
      </c>
      <c r="F6" s="21">
        <f t="shared" si="0"/>
        <v>3649.0848000000001</v>
      </c>
    </row>
    <row r="7" spans="1:6" ht="105">
      <c r="A7" s="14" t="s">
        <v>15</v>
      </c>
      <c r="B7" s="3" t="s">
        <v>56</v>
      </c>
      <c r="C7" s="21">
        <v>8.85</v>
      </c>
      <c r="D7" s="6" t="s">
        <v>28</v>
      </c>
      <c r="E7" s="15">
        <v>415.58</v>
      </c>
      <c r="F7" s="21">
        <f t="shared" si="0"/>
        <v>3677.8829999999998</v>
      </c>
    </row>
    <row r="8" spans="1:6" ht="90">
      <c r="A8" s="14" t="s">
        <v>57</v>
      </c>
      <c r="B8" s="3" t="s">
        <v>58</v>
      </c>
      <c r="C8" s="2">
        <v>14.51</v>
      </c>
      <c r="D8" s="7" t="s">
        <v>28</v>
      </c>
      <c r="E8" s="15">
        <v>1438.96</v>
      </c>
      <c r="F8" s="21">
        <f t="shared" si="0"/>
        <v>20879.309600000001</v>
      </c>
    </row>
    <row r="9" spans="1:6" ht="135">
      <c r="A9" s="14" t="s">
        <v>195</v>
      </c>
      <c r="B9" s="3" t="s">
        <v>79</v>
      </c>
      <c r="C9" s="15">
        <v>17.7</v>
      </c>
      <c r="D9" s="15" t="s">
        <v>28</v>
      </c>
      <c r="E9" s="15">
        <v>4858.76</v>
      </c>
      <c r="F9" s="15">
        <f t="shared" si="0"/>
        <v>86000.051999999996</v>
      </c>
    </row>
    <row r="10" spans="1:6" ht="45">
      <c r="A10" s="3" t="s">
        <v>241</v>
      </c>
      <c r="B10" s="3" t="s">
        <v>63</v>
      </c>
      <c r="C10" s="3">
        <v>23.23</v>
      </c>
      <c r="D10" s="3" t="s">
        <v>34</v>
      </c>
      <c r="E10" s="3">
        <v>184.61</v>
      </c>
      <c r="F10" s="3">
        <f t="shared" si="0"/>
        <v>4288.4903000000004</v>
      </c>
    </row>
    <row r="11" spans="1:6">
      <c r="A11" s="7">
        <v>7</v>
      </c>
      <c r="B11" s="8" t="s">
        <v>66</v>
      </c>
      <c r="C11" s="2"/>
      <c r="D11" s="6"/>
      <c r="E11" s="9"/>
      <c r="F11" s="21"/>
    </row>
    <row r="12" spans="1:6">
      <c r="A12" s="7" t="s">
        <v>67</v>
      </c>
      <c r="B12" s="3" t="s">
        <v>37</v>
      </c>
      <c r="C12" s="3">
        <v>268.75</v>
      </c>
      <c r="D12" s="3" t="s">
        <v>28</v>
      </c>
      <c r="E12" s="3">
        <v>893.67</v>
      </c>
      <c r="F12" s="3">
        <f t="shared" ref="F12:F16" si="1">C12*E12</f>
        <v>240173.8125</v>
      </c>
    </row>
    <row r="13" spans="1:6">
      <c r="A13" s="7" t="s">
        <v>69</v>
      </c>
      <c r="B13" s="3" t="s">
        <v>274</v>
      </c>
      <c r="C13" s="3">
        <v>8.85</v>
      </c>
      <c r="D13" s="3" t="s">
        <v>28</v>
      </c>
      <c r="E13" s="3">
        <v>363.98</v>
      </c>
      <c r="F13" s="3">
        <f t="shared" si="1"/>
        <v>3221.223</v>
      </c>
    </row>
    <row r="14" spans="1:6">
      <c r="A14" s="7" t="s">
        <v>71</v>
      </c>
      <c r="B14" s="3" t="s">
        <v>42</v>
      </c>
      <c r="C14" s="3">
        <v>14.51</v>
      </c>
      <c r="D14" s="3" t="s">
        <v>28</v>
      </c>
      <c r="E14" s="3">
        <v>819.59</v>
      </c>
      <c r="F14" s="3">
        <f t="shared" si="1"/>
        <v>11892.250900000001</v>
      </c>
    </row>
    <row r="15" spans="1:6">
      <c r="A15" s="7" t="s">
        <v>72</v>
      </c>
      <c r="B15" s="3" t="s">
        <v>44</v>
      </c>
      <c r="C15" s="3">
        <v>537.5</v>
      </c>
      <c r="D15" s="3" t="s">
        <v>28</v>
      </c>
      <c r="E15" s="3">
        <v>496.4</v>
      </c>
      <c r="F15" s="3">
        <f t="shared" si="1"/>
        <v>266815</v>
      </c>
    </row>
    <row r="16" spans="1:6">
      <c r="A16" s="7" t="s">
        <v>74</v>
      </c>
      <c r="B16" s="3" t="s">
        <v>46</v>
      </c>
      <c r="C16" s="3">
        <v>23.72</v>
      </c>
      <c r="D16" s="3" t="s">
        <v>28</v>
      </c>
      <c r="E16" s="3">
        <v>177.1</v>
      </c>
      <c r="F16" s="3">
        <f t="shared" si="1"/>
        <v>4200.8119999999999</v>
      </c>
    </row>
    <row r="17" spans="1:6" ht="15.75">
      <c r="A17" s="7"/>
      <c r="B17" s="8"/>
      <c r="C17" s="9"/>
      <c r="D17" s="6"/>
      <c r="E17" s="9" t="s">
        <v>76</v>
      </c>
      <c r="F17" s="16">
        <f>SUM(F5:F16)</f>
        <v>646449.91810000001</v>
      </c>
    </row>
    <row r="18" spans="1:6" ht="30">
      <c r="A18" s="7"/>
      <c r="B18" s="8"/>
      <c r="C18" s="9"/>
      <c r="D18" s="6"/>
      <c r="E18" s="3" t="s">
        <v>48</v>
      </c>
      <c r="F18" s="3">
        <f>F17*12/100</f>
        <v>77573.990172000005</v>
      </c>
    </row>
    <row r="19" spans="1:6">
      <c r="A19" s="7"/>
      <c r="B19" s="8"/>
      <c r="C19" s="9"/>
      <c r="D19" s="6"/>
      <c r="E19" s="3"/>
      <c r="F19" s="3">
        <f>F18+F17</f>
        <v>724023.90827200003</v>
      </c>
    </row>
    <row r="20" spans="1:6" ht="30">
      <c r="A20" s="7"/>
      <c r="B20" s="8"/>
      <c r="C20" s="9"/>
      <c r="D20" s="6"/>
      <c r="E20" s="3" t="s">
        <v>49</v>
      </c>
      <c r="F20" s="3">
        <f>F19*1/100</f>
        <v>7240.2390827200006</v>
      </c>
    </row>
    <row r="21" spans="1:6">
      <c r="A21" s="7"/>
      <c r="B21" s="8"/>
      <c r="C21" s="9"/>
      <c r="D21" s="6"/>
      <c r="E21" s="3" t="s">
        <v>50</v>
      </c>
      <c r="F21" s="3">
        <f>F20+F19</f>
        <v>731264.14735472004</v>
      </c>
    </row>
  </sheetData>
  <mergeCells count="3">
    <mergeCell ref="A1:F1"/>
    <mergeCell ref="A2:F2"/>
    <mergeCell ref="A3:F3"/>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F25"/>
  <sheetViews>
    <sheetView workbookViewId="0">
      <selection activeCell="C8" sqref="C8"/>
    </sheetView>
  </sheetViews>
  <sheetFormatPr defaultRowHeight="15"/>
  <cols>
    <col min="1" max="1" width="9.140625" style="10"/>
    <col min="2" max="2" width="42.85546875" style="11" customWidth="1"/>
    <col min="3" max="3" width="9.140625" style="1"/>
    <col min="4" max="4" width="9.140625" style="12"/>
    <col min="5" max="5" width="9.140625" style="1"/>
    <col min="6" max="6" width="16.42578125" style="13" customWidth="1"/>
    <col min="7" max="16384" width="9.140625" style="1"/>
  </cols>
  <sheetData>
    <row r="1" spans="1:6" ht="18.75">
      <c r="A1" s="73" t="s">
        <v>51</v>
      </c>
      <c r="B1" s="73"/>
      <c r="C1" s="73"/>
      <c r="D1" s="73"/>
      <c r="E1" s="73"/>
      <c r="F1" s="73"/>
    </row>
    <row r="2" spans="1:6" ht="18.75">
      <c r="A2" s="73" t="s">
        <v>1</v>
      </c>
      <c r="B2" s="73"/>
      <c r="C2" s="73"/>
      <c r="D2" s="73"/>
      <c r="E2" s="73"/>
      <c r="F2" s="73"/>
    </row>
    <row r="3" spans="1:6" ht="48" customHeight="1">
      <c r="A3" s="74" t="s">
        <v>341</v>
      </c>
      <c r="B3" s="75"/>
      <c r="C3" s="75"/>
      <c r="D3" s="75"/>
      <c r="E3" s="75"/>
      <c r="F3" s="76"/>
    </row>
    <row r="4" spans="1:6">
      <c r="A4" s="2" t="s">
        <v>3</v>
      </c>
      <c r="B4" s="2" t="s">
        <v>4</v>
      </c>
      <c r="C4" s="2" t="s">
        <v>5</v>
      </c>
      <c r="D4" s="2" t="s">
        <v>6</v>
      </c>
      <c r="E4" s="2" t="s">
        <v>7</v>
      </c>
      <c r="F4" s="2" t="s">
        <v>8</v>
      </c>
    </row>
    <row r="5" spans="1:6" s="11" customFormat="1" ht="30">
      <c r="A5" s="14">
        <v>1</v>
      </c>
      <c r="B5" s="3" t="s">
        <v>53</v>
      </c>
      <c r="C5" s="3">
        <v>20</v>
      </c>
      <c r="D5" s="6" t="s">
        <v>54</v>
      </c>
      <c r="E5" s="3">
        <v>330.4</v>
      </c>
      <c r="F5" s="3">
        <f>C5*E5</f>
        <v>6608</v>
      </c>
    </row>
    <row r="6" spans="1:6" ht="30">
      <c r="A6" s="3" t="s">
        <v>275</v>
      </c>
      <c r="B6" s="3" t="s">
        <v>10</v>
      </c>
      <c r="C6" s="3">
        <v>28.2</v>
      </c>
      <c r="D6" s="3" t="s">
        <v>11</v>
      </c>
      <c r="E6" s="3">
        <v>497.98</v>
      </c>
      <c r="F6" s="3">
        <f>+C6*E6</f>
        <v>14043.036</v>
      </c>
    </row>
    <row r="7" spans="1:6" ht="30">
      <c r="A7" s="3" t="s">
        <v>276</v>
      </c>
      <c r="B7" s="3" t="s">
        <v>273</v>
      </c>
      <c r="C7" s="3">
        <v>14.02</v>
      </c>
      <c r="D7" s="3" t="s">
        <v>11</v>
      </c>
      <c r="E7" s="3">
        <v>878.79</v>
      </c>
      <c r="F7" s="3">
        <f>ROUND(E7*C7,2)</f>
        <v>12320.64</v>
      </c>
    </row>
    <row r="8" spans="1:6" ht="120">
      <c r="A8" s="14" t="s">
        <v>277</v>
      </c>
      <c r="B8" s="3" t="s">
        <v>13</v>
      </c>
      <c r="C8" s="15">
        <v>88.49</v>
      </c>
      <c r="D8" s="6" t="s">
        <v>28</v>
      </c>
      <c r="E8" s="15">
        <v>153.84</v>
      </c>
      <c r="F8" s="3">
        <f t="shared" ref="F8:F14" si="0">C8*E8</f>
        <v>13613.301599999999</v>
      </c>
    </row>
    <row r="9" spans="1:6" ht="105">
      <c r="A9" s="14" t="s">
        <v>278</v>
      </c>
      <c r="B9" s="3" t="s">
        <v>56</v>
      </c>
      <c r="C9" s="15">
        <v>8.85</v>
      </c>
      <c r="D9" s="6" t="s">
        <v>28</v>
      </c>
      <c r="E9" s="15">
        <v>415.58</v>
      </c>
      <c r="F9" s="3">
        <f t="shared" si="0"/>
        <v>3677.8829999999998</v>
      </c>
    </row>
    <row r="10" spans="1:6" ht="90">
      <c r="A10" s="14" t="s">
        <v>279</v>
      </c>
      <c r="B10" s="3" t="s">
        <v>58</v>
      </c>
      <c r="C10" s="15">
        <v>14.87</v>
      </c>
      <c r="D10" s="7" t="s">
        <v>28</v>
      </c>
      <c r="E10" s="15">
        <v>1336.28</v>
      </c>
      <c r="F10" s="3">
        <f t="shared" si="0"/>
        <v>19870.4836</v>
      </c>
    </row>
    <row r="11" spans="1:6" ht="45">
      <c r="A11" s="14" t="s">
        <v>62</v>
      </c>
      <c r="B11" s="17" t="s">
        <v>63</v>
      </c>
      <c r="C11" s="15">
        <v>255.58</v>
      </c>
      <c r="D11" s="14" t="s">
        <v>34</v>
      </c>
      <c r="E11" s="15">
        <v>184.61</v>
      </c>
      <c r="F11" s="3">
        <f>C11*E11</f>
        <v>47182.623800000008</v>
      </c>
    </row>
    <row r="12" spans="1:6" ht="60">
      <c r="A12" s="14" t="s">
        <v>280</v>
      </c>
      <c r="B12" s="3" t="s">
        <v>250</v>
      </c>
      <c r="C12" s="15">
        <v>33.020000000000003</v>
      </c>
      <c r="D12" s="7" t="s">
        <v>28</v>
      </c>
      <c r="E12" s="15">
        <v>5891.97</v>
      </c>
      <c r="F12" s="3">
        <f t="shared" si="0"/>
        <v>194552.84940000004</v>
      </c>
    </row>
    <row r="13" spans="1:6" ht="105">
      <c r="A13" s="14" t="s">
        <v>281</v>
      </c>
      <c r="B13" s="3" t="s">
        <v>27</v>
      </c>
      <c r="C13" s="15">
        <v>17.7</v>
      </c>
      <c r="D13" s="6" t="s">
        <v>28</v>
      </c>
      <c r="E13" s="15">
        <v>6092.63</v>
      </c>
      <c r="F13" s="3">
        <f t="shared" si="0"/>
        <v>107839.55099999999</v>
      </c>
    </row>
    <row r="14" spans="1:6" ht="120">
      <c r="A14" s="3" t="s">
        <v>253</v>
      </c>
      <c r="B14" s="3" t="s">
        <v>30</v>
      </c>
      <c r="C14" s="3">
        <v>3.9</v>
      </c>
      <c r="D14" s="3" t="s">
        <v>65</v>
      </c>
      <c r="E14" s="3">
        <v>77259.94</v>
      </c>
      <c r="F14" s="3">
        <f t="shared" si="0"/>
        <v>301313.766</v>
      </c>
    </row>
    <row r="15" spans="1:6">
      <c r="A15" s="7">
        <v>11</v>
      </c>
      <c r="B15" s="8" t="s">
        <v>66</v>
      </c>
      <c r="C15" s="9"/>
      <c r="D15" s="6"/>
      <c r="E15" s="9"/>
      <c r="F15" s="3"/>
    </row>
    <row r="16" spans="1:6">
      <c r="A16" s="7" t="s">
        <v>67</v>
      </c>
      <c r="B16" s="3" t="s">
        <v>37</v>
      </c>
      <c r="C16" s="3">
        <v>21.81</v>
      </c>
      <c r="D16" s="3" t="s">
        <v>28</v>
      </c>
      <c r="E16" s="3">
        <v>893.67</v>
      </c>
      <c r="F16" s="3">
        <f t="shared" ref="F16:F20" si="1">C16*E16</f>
        <v>19490.9427</v>
      </c>
    </row>
    <row r="17" spans="1:6">
      <c r="A17" s="7" t="s">
        <v>69</v>
      </c>
      <c r="B17" s="3" t="s">
        <v>282</v>
      </c>
      <c r="C17" s="3">
        <v>8.85</v>
      </c>
      <c r="D17" s="3" t="s">
        <v>28</v>
      </c>
      <c r="E17" s="3">
        <v>363.67</v>
      </c>
      <c r="F17" s="3">
        <f t="shared" si="1"/>
        <v>3218.4794999999999</v>
      </c>
    </row>
    <row r="18" spans="1:6">
      <c r="A18" s="7" t="s">
        <v>71</v>
      </c>
      <c r="B18" s="3" t="s">
        <v>42</v>
      </c>
      <c r="C18" s="3">
        <v>14.87</v>
      </c>
      <c r="D18" s="3" t="s">
        <v>28</v>
      </c>
      <c r="E18" s="3">
        <v>819.59</v>
      </c>
      <c r="F18" s="3">
        <f t="shared" si="1"/>
        <v>12187.3033</v>
      </c>
    </row>
    <row r="19" spans="1:6">
      <c r="A19" s="7" t="s">
        <v>72</v>
      </c>
      <c r="B19" s="3" t="s">
        <v>44</v>
      </c>
      <c r="C19" s="3">
        <v>43.62</v>
      </c>
      <c r="D19" s="3" t="s">
        <v>28</v>
      </c>
      <c r="E19" s="3">
        <v>496.97</v>
      </c>
      <c r="F19" s="3">
        <f t="shared" si="1"/>
        <v>21677.831399999999</v>
      </c>
    </row>
    <row r="20" spans="1:6">
      <c r="A20" s="7" t="s">
        <v>74</v>
      </c>
      <c r="B20" s="3" t="s">
        <v>46</v>
      </c>
      <c r="C20" s="3">
        <v>88.49</v>
      </c>
      <c r="D20" s="3" t="s">
        <v>28</v>
      </c>
      <c r="E20" s="3">
        <v>177.1</v>
      </c>
      <c r="F20" s="3">
        <f t="shared" si="1"/>
        <v>15671.578999999998</v>
      </c>
    </row>
    <row r="21" spans="1:6">
      <c r="A21" s="7"/>
      <c r="B21" s="8"/>
      <c r="C21" s="9"/>
      <c r="D21" s="6"/>
      <c r="E21" s="9" t="s">
        <v>76</v>
      </c>
      <c r="F21" s="15">
        <f>SUM(F5:F20)</f>
        <v>793268.27030000021</v>
      </c>
    </row>
    <row r="22" spans="1:6" ht="30">
      <c r="A22" s="7"/>
      <c r="B22" s="8"/>
      <c r="C22" s="9"/>
      <c r="D22" s="6"/>
      <c r="E22" s="3" t="s">
        <v>48</v>
      </c>
      <c r="F22" s="3">
        <f>F21*12/100</f>
        <v>95192.192436000041</v>
      </c>
    </row>
    <row r="23" spans="1:6">
      <c r="A23" s="7"/>
      <c r="B23" s="8"/>
      <c r="C23" s="9"/>
      <c r="D23" s="6"/>
      <c r="E23" s="3"/>
      <c r="F23" s="3">
        <f>F22+F21</f>
        <v>888460.46273600031</v>
      </c>
    </row>
    <row r="24" spans="1:6" ht="30">
      <c r="A24" s="7"/>
      <c r="B24" s="8"/>
      <c r="C24" s="9"/>
      <c r="D24" s="6"/>
      <c r="E24" s="3" t="s">
        <v>49</v>
      </c>
      <c r="F24" s="3">
        <f>F23*1/100</f>
        <v>8884.6046273600023</v>
      </c>
    </row>
    <row r="25" spans="1:6">
      <c r="A25" s="7"/>
      <c r="B25" s="8"/>
      <c r="C25" s="9"/>
      <c r="D25" s="6"/>
      <c r="E25" s="3" t="s">
        <v>50</v>
      </c>
      <c r="F25" s="3">
        <f>F24+F23</f>
        <v>897345.06736336031</v>
      </c>
    </row>
  </sheetData>
  <mergeCells count="3">
    <mergeCell ref="A1:F1"/>
    <mergeCell ref="A2:F2"/>
    <mergeCell ref="A3:F3"/>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F24"/>
  <sheetViews>
    <sheetView workbookViewId="0">
      <selection activeCell="A3" sqref="A3:F3"/>
    </sheetView>
  </sheetViews>
  <sheetFormatPr defaultRowHeight="15"/>
  <cols>
    <col min="1" max="1" width="9.140625" style="10"/>
    <col min="2" max="2" width="45.28515625" style="11" customWidth="1"/>
    <col min="3" max="3" width="10.140625" style="1" customWidth="1"/>
    <col min="4" max="4" width="9.140625" style="12"/>
    <col min="5" max="5" width="9.7109375" style="1" bestFit="1" customWidth="1"/>
    <col min="6" max="6" width="16.42578125" style="13" customWidth="1"/>
    <col min="7" max="16384" width="9.140625" style="1"/>
  </cols>
  <sheetData>
    <row r="1" spans="1:6" ht="18.75">
      <c r="A1" s="73" t="s">
        <v>51</v>
      </c>
      <c r="B1" s="73"/>
      <c r="C1" s="73"/>
      <c r="D1" s="73"/>
      <c r="E1" s="73"/>
      <c r="F1" s="73"/>
    </row>
    <row r="2" spans="1:6" ht="18.75">
      <c r="A2" s="73" t="s">
        <v>1</v>
      </c>
      <c r="B2" s="73"/>
      <c r="C2" s="73"/>
      <c r="D2" s="73"/>
      <c r="E2" s="73"/>
      <c r="F2" s="73"/>
    </row>
    <row r="3" spans="1:6" ht="46.5" customHeight="1">
      <c r="A3" s="74" t="s">
        <v>342</v>
      </c>
      <c r="B3" s="75"/>
      <c r="C3" s="75"/>
      <c r="D3" s="75"/>
      <c r="E3" s="75"/>
      <c r="F3" s="76"/>
    </row>
    <row r="4" spans="1:6">
      <c r="A4" s="2" t="s">
        <v>3</v>
      </c>
      <c r="B4" s="2" t="s">
        <v>4</v>
      </c>
      <c r="C4" s="2" t="s">
        <v>5</v>
      </c>
      <c r="D4" s="2" t="s">
        <v>6</v>
      </c>
      <c r="E4" s="2" t="s">
        <v>7</v>
      </c>
      <c r="F4" s="2" t="s">
        <v>8</v>
      </c>
    </row>
    <row r="5" spans="1:6" ht="30">
      <c r="A5" s="3" t="s">
        <v>272</v>
      </c>
      <c r="B5" s="3" t="s">
        <v>273</v>
      </c>
      <c r="C5" s="3">
        <v>10.62</v>
      </c>
      <c r="D5" s="3" t="s">
        <v>11</v>
      </c>
      <c r="E5" s="3">
        <v>878.79</v>
      </c>
      <c r="F5" s="3">
        <f>ROUND(E5*C5,2)</f>
        <v>9332.75</v>
      </c>
    </row>
    <row r="6" spans="1:6" ht="120">
      <c r="A6" s="14" t="s">
        <v>193</v>
      </c>
      <c r="B6" s="3" t="s">
        <v>13</v>
      </c>
      <c r="C6" s="2">
        <v>30.73</v>
      </c>
      <c r="D6" s="6" t="s">
        <v>28</v>
      </c>
      <c r="E6" s="15">
        <v>153.84</v>
      </c>
      <c r="F6" s="21">
        <f t="shared" ref="F6:F13" si="0">C6*E6</f>
        <v>4727.5032000000001</v>
      </c>
    </row>
    <row r="7" spans="1:6" ht="105">
      <c r="A7" s="14" t="s">
        <v>15</v>
      </c>
      <c r="B7" s="3" t="s">
        <v>56</v>
      </c>
      <c r="C7" s="21">
        <v>3.54</v>
      </c>
      <c r="D7" s="6" t="s">
        <v>28</v>
      </c>
      <c r="E7" s="15">
        <v>415.58</v>
      </c>
      <c r="F7" s="21">
        <f t="shared" si="0"/>
        <v>1471.1532</v>
      </c>
    </row>
    <row r="8" spans="1:6" ht="90">
      <c r="A8" s="14" t="s">
        <v>57</v>
      </c>
      <c r="B8" s="3" t="s">
        <v>58</v>
      </c>
      <c r="C8" s="2">
        <v>5.9</v>
      </c>
      <c r="D8" s="7" t="s">
        <v>28</v>
      </c>
      <c r="E8" s="15">
        <v>1438.96</v>
      </c>
      <c r="F8" s="21">
        <f t="shared" si="0"/>
        <v>8489.8640000000014</v>
      </c>
    </row>
    <row r="9" spans="1:6" ht="135">
      <c r="A9" s="14" t="s">
        <v>106</v>
      </c>
      <c r="B9" s="3" t="s">
        <v>79</v>
      </c>
      <c r="C9" s="15">
        <v>7.08</v>
      </c>
      <c r="D9" s="15" t="s">
        <v>28</v>
      </c>
      <c r="E9" s="15">
        <v>4858.76</v>
      </c>
      <c r="F9" s="15">
        <f t="shared" si="0"/>
        <v>34400.020799999998</v>
      </c>
    </row>
    <row r="10" spans="1:6" ht="60">
      <c r="A10" s="14" t="s">
        <v>159</v>
      </c>
      <c r="B10" s="3" t="s">
        <v>250</v>
      </c>
      <c r="C10" s="15">
        <v>7.08</v>
      </c>
      <c r="D10" s="7" t="s">
        <v>28</v>
      </c>
      <c r="E10" s="15">
        <v>5891.97</v>
      </c>
      <c r="F10" s="3">
        <f t="shared" si="0"/>
        <v>41715.147600000004</v>
      </c>
    </row>
    <row r="11" spans="1:6" ht="90">
      <c r="A11" s="14" t="s">
        <v>61</v>
      </c>
      <c r="B11" s="3" t="s">
        <v>27</v>
      </c>
      <c r="C11" s="15">
        <v>7.08</v>
      </c>
      <c r="D11" s="6" t="s">
        <v>28</v>
      </c>
      <c r="E11" s="15">
        <v>6092.63</v>
      </c>
      <c r="F11" s="3">
        <f t="shared" si="0"/>
        <v>43135.820400000004</v>
      </c>
    </row>
    <row r="12" spans="1:6" ht="45">
      <c r="A12" s="3" t="s">
        <v>62</v>
      </c>
      <c r="B12" s="3" t="s">
        <v>63</v>
      </c>
      <c r="C12" s="3">
        <v>139.41</v>
      </c>
      <c r="D12" s="3" t="s">
        <v>34</v>
      </c>
      <c r="E12" s="3">
        <v>184.61</v>
      </c>
      <c r="F12" s="3">
        <f t="shared" si="0"/>
        <v>25736.480100000001</v>
      </c>
    </row>
    <row r="13" spans="1:6" ht="120">
      <c r="A13" s="3" t="s">
        <v>64</v>
      </c>
      <c r="B13" s="3" t="s">
        <v>30</v>
      </c>
      <c r="C13" s="3">
        <v>2</v>
      </c>
      <c r="D13" s="3" t="s">
        <v>65</v>
      </c>
      <c r="E13" s="3">
        <v>77259.94</v>
      </c>
      <c r="F13" s="3">
        <f t="shared" si="0"/>
        <v>154519.88</v>
      </c>
    </row>
    <row r="14" spans="1:6">
      <c r="A14" s="7">
        <v>9</v>
      </c>
      <c r="B14" s="8" t="s">
        <v>66</v>
      </c>
      <c r="C14" s="2"/>
      <c r="D14" s="6"/>
      <c r="E14" s="9"/>
      <c r="F14" s="21"/>
    </row>
    <row r="15" spans="1:6">
      <c r="A15" s="7" t="s">
        <v>67</v>
      </c>
      <c r="B15" s="3" t="s">
        <v>37</v>
      </c>
      <c r="C15" s="3">
        <v>6.09</v>
      </c>
      <c r="D15" s="3" t="s">
        <v>28</v>
      </c>
      <c r="E15" s="3">
        <v>893.67</v>
      </c>
      <c r="F15" s="3">
        <f t="shared" ref="F15:F19" si="1">C15*E15</f>
        <v>5442.4502999999995</v>
      </c>
    </row>
    <row r="16" spans="1:6">
      <c r="A16" s="7" t="s">
        <v>69</v>
      </c>
      <c r="B16" s="3" t="s">
        <v>274</v>
      </c>
      <c r="C16" s="3">
        <v>3.54</v>
      </c>
      <c r="D16" s="3" t="s">
        <v>28</v>
      </c>
      <c r="E16" s="3">
        <v>363.98</v>
      </c>
      <c r="F16" s="3">
        <f t="shared" si="1"/>
        <v>1288.4892</v>
      </c>
    </row>
    <row r="17" spans="1:6">
      <c r="A17" s="7" t="s">
        <v>71</v>
      </c>
      <c r="B17" s="3" t="s">
        <v>42</v>
      </c>
      <c r="C17" s="3">
        <v>5.9</v>
      </c>
      <c r="D17" s="3" t="s">
        <v>28</v>
      </c>
      <c r="E17" s="3">
        <v>819.59</v>
      </c>
      <c r="F17" s="3">
        <f t="shared" si="1"/>
        <v>4835.5810000000001</v>
      </c>
    </row>
    <row r="18" spans="1:6">
      <c r="A18" s="7" t="s">
        <v>72</v>
      </c>
      <c r="B18" s="3" t="s">
        <v>44</v>
      </c>
      <c r="C18" s="3">
        <v>12.18</v>
      </c>
      <c r="D18" s="3" t="s">
        <v>28</v>
      </c>
      <c r="E18" s="3">
        <v>496.4</v>
      </c>
      <c r="F18" s="3">
        <f t="shared" si="1"/>
        <v>6046.1519999999991</v>
      </c>
    </row>
    <row r="19" spans="1:6">
      <c r="A19" s="7" t="s">
        <v>74</v>
      </c>
      <c r="B19" s="3" t="s">
        <v>46</v>
      </c>
      <c r="C19" s="3">
        <v>30.73</v>
      </c>
      <c r="D19" s="3" t="s">
        <v>28</v>
      </c>
      <c r="E19" s="3">
        <v>177.1</v>
      </c>
      <c r="F19" s="3">
        <f t="shared" si="1"/>
        <v>5442.2829999999994</v>
      </c>
    </row>
    <row r="20" spans="1:6" ht="15.75">
      <c r="A20" s="7"/>
      <c r="B20" s="8"/>
      <c r="C20" s="9"/>
      <c r="D20" s="6"/>
      <c r="E20" s="9" t="s">
        <v>76</v>
      </c>
      <c r="F20" s="16">
        <f>SUM(F5:F19)</f>
        <v>346583.57480000006</v>
      </c>
    </row>
    <row r="21" spans="1:6" ht="30">
      <c r="A21" s="7"/>
      <c r="B21" s="8"/>
      <c r="C21" s="9"/>
      <c r="D21" s="6"/>
      <c r="E21" s="3" t="s">
        <v>48</v>
      </c>
      <c r="F21" s="3">
        <f>F20*12/100</f>
        <v>41590.028976000009</v>
      </c>
    </row>
    <row r="22" spans="1:6">
      <c r="A22" s="7"/>
      <c r="B22" s="8"/>
      <c r="C22" s="9"/>
      <c r="D22" s="6"/>
      <c r="E22" s="3"/>
      <c r="F22" s="3">
        <f>F21+F20</f>
        <v>388173.60377600009</v>
      </c>
    </row>
    <row r="23" spans="1:6" ht="30">
      <c r="A23" s="7"/>
      <c r="B23" s="8"/>
      <c r="C23" s="9"/>
      <c r="D23" s="6"/>
      <c r="E23" s="3" t="s">
        <v>49</v>
      </c>
      <c r="F23" s="3">
        <f>F22*1/100</f>
        <v>3881.7360377600007</v>
      </c>
    </row>
    <row r="24" spans="1:6">
      <c r="A24" s="7"/>
      <c r="B24" s="8"/>
      <c r="C24" s="9"/>
      <c r="D24" s="6"/>
      <c r="E24" s="3" t="s">
        <v>50</v>
      </c>
      <c r="F24" s="3">
        <f>F23+F22</f>
        <v>392055.33981376007</v>
      </c>
    </row>
  </sheetData>
  <mergeCells count="3">
    <mergeCell ref="A1:F1"/>
    <mergeCell ref="A2:F2"/>
    <mergeCell ref="A3:F3"/>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F23"/>
  <sheetViews>
    <sheetView workbookViewId="0">
      <selection activeCell="A3" sqref="A3:F3"/>
    </sheetView>
  </sheetViews>
  <sheetFormatPr defaultRowHeight="15"/>
  <cols>
    <col min="1" max="1" width="9.140625" style="10"/>
    <col min="2" max="2" width="45.28515625" style="11" customWidth="1"/>
    <col min="3" max="3" width="10.140625" style="1" customWidth="1"/>
    <col min="4" max="4" width="9.140625" style="12"/>
    <col min="5" max="5" width="9.7109375" style="1" bestFit="1" customWidth="1"/>
    <col min="6" max="6" width="16.42578125" style="13" customWidth="1"/>
    <col min="7" max="16384" width="9.140625" style="1"/>
  </cols>
  <sheetData>
    <row r="1" spans="1:6" ht="18.75">
      <c r="A1" s="73" t="s">
        <v>51</v>
      </c>
      <c r="B1" s="73"/>
      <c r="C1" s="73"/>
      <c r="D1" s="73"/>
      <c r="E1" s="73"/>
      <c r="F1" s="73"/>
    </row>
    <row r="2" spans="1:6" ht="18.75">
      <c r="A2" s="73" t="s">
        <v>1</v>
      </c>
      <c r="B2" s="73"/>
      <c r="C2" s="73"/>
      <c r="D2" s="73"/>
      <c r="E2" s="73"/>
      <c r="F2" s="73"/>
    </row>
    <row r="3" spans="1:6" ht="59.25" customHeight="1">
      <c r="A3" s="74" t="s">
        <v>52</v>
      </c>
      <c r="B3" s="75"/>
      <c r="C3" s="75"/>
      <c r="D3" s="75"/>
      <c r="E3" s="75"/>
      <c r="F3" s="76"/>
    </row>
    <row r="4" spans="1:6">
      <c r="A4" s="2" t="s">
        <v>3</v>
      </c>
      <c r="B4" s="2" t="s">
        <v>4</v>
      </c>
      <c r="C4" s="2" t="s">
        <v>5</v>
      </c>
      <c r="D4" s="2" t="s">
        <v>6</v>
      </c>
      <c r="E4" s="2" t="s">
        <v>7</v>
      </c>
      <c r="F4" s="2" t="s">
        <v>8</v>
      </c>
    </row>
    <row r="5" spans="1:6" ht="30">
      <c r="A5" s="14">
        <v>1</v>
      </c>
      <c r="B5" s="3" t="s">
        <v>53</v>
      </c>
      <c r="C5" s="3">
        <v>10</v>
      </c>
      <c r="D5" s="3" t="s">
        <v>54</v>
      </c>
      <c r="E5" s="3">
        <v>330.4</v>
      </c>
      <c r="F5" s="3">
        <f>C5*E5</f>
        <v>3304</v>
      </c>
    </row>
    <row r="6" spans="1:6" ht="120">
      <c r="A6" s="14" t="s">
        <v>55</v>
      </c>
      <c r="B6" s="3" t="s">
        <v>13</v>
      </c>
      <c r="C6" s="3">
        <v>34</v>
      </c>
      <c r="D6" s="3" t="s">
        <v>28</v>
      </c>
      <c r="E6" s="3">
        <v>153.84</v>
      </c>
      <c r="F6" s="3">
        <f t="shared" ref="F6:F12" si="0">C6*E6</f>
        <v>5230.5600000000004</v>
      </c>
    </row>
    <row r="7" spans="1:6" ht="105">
      <c r="A7" s="14" t="s">
        <v>15</v>
      </c>
      <c r="B7" s="3" t="s">
        <v>56</v>
      </c>
      <c r="C7" s="15">
        <v>2.86</v>
      </c>
      <c r="D7" s="6" t="s">
        <v>28</v>
      </c>
      <c r="E7" s="15">
        <v>415.58</v>
      </c>
      <c r="F7" s="3">
        <f t="shared" si="0"/>
        <v>1188.5587999999998</v>
      </c>
    </row>
    <row r="8" spans="1:6" ht="90">
      <c r="A8" s="14" t="s">
        <v>57</v>
      </c>
      <c r="B8" s="3" t="s">
        <v>58</v>
      </c>
      <c r="C8" s="15">
        <v>4.8</v>
      </c>
      <c r="D8" s="7" t="s">
        <v>28</v>
      </c>
      <c r="E8" s="15">
        <v>1438.96</v>
      </c>
      <c r="F8" s="3">
        <f t="shared" si="0"/>
        <v>6907.0079999999998</v>
      </c>
    </row>
    <row r="9" spans="1:6" ht="90">
      <c r="A9" s="14" t="s">
        <v>59</v>
      </c>
      <c r="B9" s="3" t="s">
        <v>60</v>
      </c>
      <c r="C9" s="15">
        <v>11.1</v>
      </c>
      <c r="D9" s="7" t="s">
        <v>28</v>
      </c>
      <c r="E9" s="15">
        <v>5094.3599999999997</v>
      </c>
      <c r="F9" s="3">
        <f t="shared" si="0"/>
        <v>56547.395999999993</v>
      </c>
    </row>
    <row r="10" spans="1:6" ht="90">
      <c r="A10" s="14" t="s">
        <v>61</v>
      </c>
      <c r="B10" s="3" t="s">
        <v>27</v>
      </c>
      <c r="C10" s="15">
        <v>5.38</v>
      </c>
      <c r="D10" s="6" t="s">
        <v>28</v>
      </c>
      <c r="E10" s="15">
        <v>6092.63</v>
      </c>
      <c r="F10" s="3">
        <f t="shared" si="0"/>
        <v>32778.349399999999</v>
      </c>
    </row>
    <row r="11" spans="1:6" ht="45">
      <c r="A11" s="3" t="s">
        <v>62</v>
      </c>
      <c r="B11" s="3" t="s">
        <v>63</v>
      </c>
      <c r="C11" s="15">
        <v>113.38</v>
      </c>
      <c r="D11" s="3" t="s">
        <v>34</v>
      </c>
      <c r="E11" s="3">
        <v>184.61</v>
      </c>
      <c r="F11" s="3">
        <f t="shared" si="0"/>
        <v>20931.0818</v>
      </c>
    </row>
    <row r="12" spans="1:6" ht="120">
      <c r="A12" s="3" t="s">
        <v>64</v>
      </c>
      <c r="B12" s="3" t="s">
        <v>30</v>
      </c>
      <c r="C12" s="15">
        <v>1.4550000000000001</v>
      </c>
      <c r="D12" s="3" t="s">
        <v>65</v>
      </c>
      <c r="E12" s="3">
        <v>77259.94</v>
      </c>
      <c r="F12" s="3">
        <f t="shared" si="0"/>
        <v>112413.2127</v>
      </c>
    </row>
    <row r="13" spans="1:6">
      <c r="A13" s="7">
        <v>9</v>
      </c>
      <c r="B13" s="8" t="s">
        <v>66</v>
      </c>
      <c r="C13" s="15"/>
      <c r="D13" s="6"/>
      <c r="E13" s="9"/>
      <c r="F13" s="3"/>
    </row>
    <row r="14" spans="1:6">
      <c r="A14" s="7" t="s">
        <v>67</v>
      </c>
      <c r="B14" s="3" t="s">
        <v>68</v>
      </c>
      <c r="C14" s="15">
        <v>34</v>
      </c>
      <c r="D14" s="6" t="s">
        <v>28</v>
      </c>
      <c r="E14" s="9">
        <v>177.1</v>
      </c>
      <c r="F14" s="3">
        <f t="shared" ref="F14:F18" si="1">C14*E14</f>
        <v>6021.4</v>
      </c>
    </row>
    <row r="15" spans="1:6">
      <c r="A15" s="7" t="s">
        <v>69</v>
      </c>
      <c r="B15" s="3" t="s">
        <v>70</v>
      </c>
      <c r="C15" s="15">
        <v>2.86</v>
      </c>
      <c r="D15" s="6" t="s">
        <v>28</v>
      </c>
      <c r="E15" s="9">
        <v>319.88</v>
      </c>
      <c r="F15" s="3">
        <f t="shared" si="1"/>
        <v>914.85679999999991</v>
      </c>
    </row>
    <row r="16" spans="1:6">
      <c r="A16" s="7" t="s">
        <v>71</v>
      </c>
      <c r="B16" s="3" t="s">
        <v>37</v>
      </c>
      <c r="C16" s="15">
        <v>7.09</v>
      </c>
      <c r="D16" s="6" t="s">
        <v>28</v>
      </c>
      <c r="E16" s="9">
        <v>786.44</v>
      </c>
      <c r="F16" s="3">
        <f t="shared" si="1"/>
        <v>5575.8596000000007</v>
      </c>
    </row>
    <row r="17" spans="1:6">
      <c r="A17" s="7" t="s">
        <v>72</v>
      </c>
      <c r="B17" s="3" t="s">
        <v>73</v>
      </c>
      <c r="C17" s="15">
        <v>14.17</v>
      </c>
      <c r="D17" s="6" t="s">
        <v>28</v>
      </c>
      <c r="E17" s="9">
        <v>436.52</v>
      </c>
      <c r="F17" s="3">
        <f t="shared" si="1"/>
        <v>6185.4883999999993</v>
      </c>
    </row>
    <row r="18" spans="1:6">
      <c r="A18" s="7" t="s">
        <v>74</v>
      </c>
      <c r="B18" s="3" t="s">
        <v>75</v>
      </c>
      <c r="C18" s="15">
        <v>4.8</v>
      </c>
      <c r="D18" s="6" t="s">
        <v>28</v>
      </c>
      <c r="E18" s="9">
        <v>721.18</v>
      </c>
      <c r="F18" s="3">
        <f t="shared" si="1"/>
        <v>3461.6639999999998</v>
      </c>
    </row>
    <row r="19" spans="1:6" ht="15.75">
      <c r="A19" s="7"/>
      <c r="B19" s="8"/>
      <c r="C19" s="9"/>
      <c r="D19" s="6"/>
      <c r="E19" s="9" t="s">
        <v>76</v>
      </c>
      <c r="F19" s="16">
        <f>SUM(F5:F18)</f>
        <v>261459.43549999999</v>
      </c>
    </row>
    <row r="20" spans="1:6" ht="30">
      <c r="A20" s="7"/>
      <c r="B20" s="8"/>
      <c r="C20" s="9"/>
      <c r="D20" s="6"/>
      <c r="E20" s="3" t="s">
        <v>48</v>
      </c>
      <c r="F20" s="3">
        <f>F19*12/100</f>
        <v>31375.132259999998</v>
      </c>
    </row>
    <row r="21" spans="1:6">
      <c r="A21" s="7"/>
      <c r="B21" s="8"/>
      <c r="C21" s="9"/>
      <c r="D21" s="6"/>
      <c r="E21" s="3"/>
      <c r="F21" s="3">
        <f>F20+F19</f>
        <v>292834.56776000001</v>
      </c>
    </row>
    <row r="22" spans="1:6" ht="30">
      <c r="A22" s="7"/>
      <c r="B22" s="8"/>
      <c r="C22" s="9"/>
      <c r="D22" s="6"/>
      <c r="E22" s="3" t="s">
        <v>49</v>
      </c>
      <c r="F22" s="3">
        <f>F21*1/100</f>
        <v>2928.3456776000003</v>
      </c>
    </row>
    <row r="23" spans="1:6">
      <c r="A23" s="7"/>
      <c r="B23" s="8"/>
      <c r="C23" s="9"/>
      <c r="D23" s="6"/>
      <c r="E23" s="3" t="s">
        <v>50</v>
      </c>
      <c r="F23" s="3">
        <f>F22+F21</f>
        <v>295762.91343760001</v>
      </c>
    </row>
  </sheetData>
  <mergeCells count="3">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28"/>
  <sheetViews>
    <sheetView topLeftCell="A19" workbookViewId="0">
      <selection activeCell="F28" sqref="F28"/>
    </sheetView>
  </sheetViews>
  <sheetFormatPr defaultColWidth="9.140625" defaultRowHeight="15"/>
  <cols>
    <col min="1" max="1" width="9.5703125" style="10" customWidth="1"/>
    <col min="2" max="2" width="50.5703125" style="11" customWidth="1"/>
    <col min="3" max="3" width="9.140625" style="1"/>
    <col min="4" max="4" width="9.140625" style="12"/>
    <col min="5" max="5" width="9.140625" style="1"/>
    <col min="6" max="6" width="16.42578125" style="13" customWidth="1"/>
    <col min="7" max="16384" width="9.140625" style="1"/>
  </cols>
  <sheetData>
    <row r="1" spans="1:6" ht="18.75">
      <c r="A1" s="73" t="s">
        <v>51</v>
      </c>
      <c r="B1" s="73"/>
      <c r="C1" s="73"/>
      <c r="D1" s="73"/>
      <c r="E1" s="73"/>
      <c r="F1" s="73"/>
    </row>
    <row r="2" spans="1:6" ht="18.75">
      <c r="A2" s="73" t="s">
        <v>1</v>
      </c>
      <c r="B2" s="73"/>
      <c r="C2" s="73"/>
      <c r="D2" s="73"/>
      <c r="E2" s="73"/>
      <c r="F2" s="73"/>
    </row>
    <row r="3" spans="1:6" ht="48.4" customHeight="1">
      <c r="A3" s="74" t="s">
        <v>129</v>
      </c>
      <c r="B3" s="75"/>
      <c r="C3" s="75"/>
      <c r="D3" s="75"/>
      <c r="E3" s="75"/>
      <c r="F3" s="76"/>
    </row>
    <row r="4" spans="1:6">
      <c r="A4" s="2" t="s">
        <v>3</v>
      </c>
      <c r="B4" s="2" t="s">
        <v>4</v>
      </c>
      <c r="C4" s="2" t="s">
        <v>5</v>
      </c>
      <c r="D4" s="2" t="s">
        <v>6</v>
      </c>
      <c r="E4" s="2" t="s">
        <v>7</v>
      </c>
      <c r="F4" s="2" t="s">
        <v>8</v>
      </c>
    </row>
    <row r="5" spans="1:6" ht="126">
      <c r="A5" s="20" t="s">
        <v>130</v>
      </c>
      <c r="B5" s="26" t="s">
        <v>131</v>
      </c>
      <c r="C5" s="21">
        <v>37.81</v>
      </c>
      <c r="D5" s="22" t="s">
        <v>11</v>
      </c>
      <c r="E5" s="2">
        <v>139.58000000000001</v>
      </c>
      <c r="F5" s="23">
        <v>5277.52</v>
      </c>
    </row>
    <row r="6" spans="1:6" ht="110.25">
      <c r="A6" s="20" t="s">
        <v>86</v>
      </c>
      <c r="B6" s="26" t="s">
        <v>16</v>
      </c>
      <c r="C6" s="21">
        <v>3.54</v>
      </c>
      <c r="D6" s="22" t="s">
        <v>11</v>
      </c>
      <c r="E6" s="2">
        <v>415.58</v>
      </c>
      <c r="F6" s="23">
        <v>1471.15</v>
      </c>
    </row>
    <row r="7" spans="1:6" ht="94.5">
      <c r="A7" s="20" t="s">
        <v>132</v>
      </c>
      <c r="B7" s="26" t="s">
        <v>18</v>
      </c>
      <c r="C7" s="21">
        <v>5.81</v>
      </c>
      <c r="D7" s="22" t="s">
        <v>11</v>
      </c>
      <c r="E7" s="2">
        <v>1438.96</v>
      </c>
      <c r="F7" s="23">
        <v>8360.3575999999994</v>
      </c>
    </row>
    <row r="8" spans="1:6" ht="141.75">
      <c r="A8" s="20" t="s">
        <v>133</v>
      </c>
      <c r="B8" s="26" t="s">
        <v>134</v>
      </c>
      <c r="C8" s="21">
        <v>15.58</v>
      </c>
      <c r="D8" s="22" t="s">
        <v>11</v>
      </c>
      <c r="E8" s="2">
        <v>5891.97</v>
      </c>
      <c r="F8" s="23">
        <v>91796.89</v>
      </c>
    </row>
    <row r="9" spans="1:6" ht="94.5">
      <c r="A9" s="20" t="s">
        <v>135</v>
      </c>
      <c r="B9" s="26" t="s">
        <v>136</v>
      </c>
      <c r="C9" s="21">
        <v>18.59</v>
      </c>
      <c r="D9" s="22" t="s">
        <v>11</v>
      </c>
      <c r="E9" s="2">
        <v>6092.63</v>
      </c>
      <c r="F9" s="23">
        <v>113261.99</v>
      </c>
    </row>
    <row r="10" spans="1:6" ht="141.75">
      <c r="A10" s="20" t="s">
        <v>137</v>
      </c>
      <c r="B10" s="26" t="s">
        <v>138</v>
      </c>
      <c r="C10" s="21">
        <v>1.2080000000000002</v>
      </c>
      <c r="D10" s="22" t="s">
        <v>31</v>
      </c>
      <c r="E10" s="2">
        <v>79086.94</v>
      </c>
      <c r="F10" s="23">
        <v>95537.023520000017</v>
      </c>
    </row>
    <row r="11" spans="1:6" ht="15.75">
      <c r="A11" s="20"/>
      <c r="B11" s="26" t="s">
        <v>139</v>
      </c>
      <c r="C11" s="21">
        <v>1.8119999999999998</v>
      </c>
      <c r="D11" s="22" t="s">
        <v>31</v>
      </c>
      <c r="E11" s="2">
        <v>77259.94</v>
      </c>
      <c r="F11" s="23">
        <v>139995.01127999998</v>
      </c>
    </row>
    <row r="12" spans="1:6" ht="126">
      <c r="A12" s="20" t="s">
        <v>140</v>
      </c>
      <c r="B12" s="26" t="s">
        <v>141</v>
      </c>
      <c r="C12" s="21">
        <v>2.83</v>
      </c>
      <c r="D12" s="22" t="s">
        <v>11</v>
      </c>
      <c r="E12" s="2">
        <v>2873.93</v>
      </c>
      <c r="F12" s="23">
        <v>8133.22</v>
      </c>
    </row>
    <row r="13" spans="1:6" ht="78.75">
      <c r="A13" s="20" t="s">
        <v>142</v>
      </c>
      <c r="B13" s="26" t="s">
        <v>143</v>
      </c>
      <c r="C13" s="21">
        <v>0.96</v>
      </c>
      <c r="D13" s="22" t="s">
        <v>11</v>
      </c>
      <c r="E13" s="2">
        <v>4492.3599999999997</v>
      </c>
      <c r="F13" s="23">
        <v>4312.67</v>
      </c>
    </row>
    <row r="14" spans="1:6" ht="78.75">
      <c r="A14" s="20" t="s">
        <v>144</v>
      </c>
      <c r="B14" s="26" t="s">
        <v>150</v>
      </c>
      <c r="C14" s="21">
        <v>40.33</v>
      </c>
      <c r="D14" s="22" t="s">
        <v>25</v>
      </c>
      <c r="E14" s="2">
        <v>242.19</v>
      </c>
      <c r="F14" s="23">
        <v>9767.52</v>
      </c>
    </row>
    <row r="15" spans="1:6" ht="47.25">
      <c r="A15" s="20" t="s">
        <v>145</v>
      </c>
      <c r="B15" s="26" t="s">
        <v>151</v>
      </c>
      <c r="C15" s="21">
        <v>40.33</v>
      </c>
      <c r="D15" s="22" t="s">
        <v>25</v>
      </c>
      <c r="E15" s="2">
        <v>51.66</v>
      </c>
      <c r="F15" s="23">
        <v>2083.4499999999998</v>
      </c>
    </row>
    <row r="16" spans="1:6" ht="63">
      <c r="A16" s="20" t="s">
        <v>146</v>
      </c>
      <c r="B16" s="26" t="s">
        <v>122</v>
      </c>
      <c r="C16" s="21">
        <v>163.47999999999999</v>
      </c>
      <c r="D16" s="22" t="s">
        <v>25</v>
      </c>
      <c r="E16" s="2">
        <v>184.61</v>
      </c>
      <c r="F16" s="23">
        <v>24447.9</v>
      </c>
    </row>
    <row r="17" spans="1:6" ht="15.75">
      <c r="A17" s="20">
        <v>12</v>
      </c>
      <c r="B17" s="26" t="s">
        <v>35</v>
      </c>
      <c r="C17" s="21"/>
      <c r="D17" s="22"/>
      <c r="E17" s="2"/>
      <c r="F17" s="23"/>
    </row>
    <row r="18" spans="1:6" ht="17.25">
      <c r="A18" s="20" t="s">
        <v>36</v>
      </c>
      <c r="B18" s="26" t="s">
        <v>123</v>
      </c>
      <c r="C18" s="21">
        <v>16.309999999999999</v>
      </c>
      <c r="D18" s="22" t="s">
        <v>147</v>
      </c>
      <c r="E18" s="2">
        <v>786.44</v>
      </c>
      <c r="F18" s="23">
        <f>ROUND(C18*E18,2)</f>
        <v>12826.84</v>
      </c>
    </row>
    <row r="19" spans="1:6" ht="17.25">
      <c r="A19" s="20" t="s">
        <v>39</v>
      </c>
      <c r="B19" s="26" t="s">
        <v>148</v>
      </c>
      <c r="C19" s="21">
        <v>3.54</v>
      </c>
      <c r="D19" s="22" t="s">
        <v>147</v>
      </c>
      <c r="E19" s="2">
        <v>319.88</v>
      </c>
      <c r="F19" s="23">
        <f>ROUND(C19*E19,2)</f>
        <v>1132.3800000000001</v>
      </c>
    </row>
    <row r="20" spans="1:6" ht="17.25">
      <c r="A20" s="20" t="s">
        <v>41</v>
      </c>
      <c r="B20" s="26" t="s">
        <v>149</v>
      </c>
      <c r="C20" s="21">
        <v>8.64</v>
      </c>
      <c r="D20" s="22" t="s">
        <v>147</v>
      </c>
      <c r="E20" s="2">
        <v>721.18</v>
      </c>
      <c r="F20" s="23">
        <f>ROUND(C20*E20,2)</f>
        <v>6231</v>
      </c>
    </row>
    <row r="21" spans="1:6" ht="17.25">
      <c r="A21" s="20" t="s">
        <v>43</v>
      </c>
      <c r="B21" s="26" t="s">
        <v>125</v>
      </c>
      <c r="C21" s="21">
        <v>30.25</v>
      </c>
      <c r="D21" s="22" t="s">
        <v>147</v>
      </c>
      <c r="E21" s="2">
        <v>436.52</v>
      </c>
      <c r="F21" s="23">
        <f>ROUND(C21*E21,2)</f>
        <v>13204.73</v>
      </c>
    </row>
    <row r="22" spans="1:6" ht="17.25">
      <c r="A22" s="20" t="s">
        <v>45</v>
      </c>
      <c r="B22" s="26" t="s">
        <v>100</v>
      </c>
      <c r="C22" s="21">
        <v>37.81</v>
      </c>
      <c r="D22" s="22" t="s">
        <v>147</v>
      </c>
      <c r="E22" s="21">
        <v>177.1</v>
      </c>
      <c r="F22" s="23">
        <f>ROUND(C22*E22,2)</f>
        <v>6696.15</v>
      </c>
    </row>
    <row r="23" spans="1:6">
      <c r="A23" s="7"/>
      <c r="B23" s="8"/>
      <c r="C23" s="9"/>
      <c r="D23" s="6"/>
      <c r="E23" s="9" t="s">
        <v>76</v>
      </c>
      <c r="F23" s="24">
        <f>SUM(F5:F22)</f>
        <v>544535.80240000004</v>
      </c>
    </row>
    <row r="24" spans="1:6">
      <c r="A24" s="80" t="s">
        <v>126</v>
      </c>
      <c r="B24" s="81"/>
      <c r="C24" s="81"/>
      <c r="D24" s="81"/>
      <c r="E24" s="82"/>
      <c r="F24" s="23">
        <f>ROUND((F23*12%),2)</f>
        <v>65344.3</v>
      </c>
    </row>
    <row r="25" spans="1:6">
      <c r="A25" s="77" t="s">
        <v>0</v>
      </c>
      <c r="B25" s="78"/>
      <c r="C25" s="78"/>
      <c r="D25" s="78"/>
      <c r="E25" s="79"/>
      <c r="F25" s="23">
        <f>F23+F24</f>
        <v>609880.10240000009</v>
      </c>
    </row>
    <row r="26" spans="1:6">
      <c r="A26" s="77" t="s">
        <v>127</v>
      </c>
      <c r="B26" s="78"/>
      <c r="C26" s="78"/>
      <c r="D26" s="78"/>
      <c r="E26" s="79"/>
      <c r="F26" s="23">
        <f>ROUND((F25*1%),2)</f>
        <v>6098.8</v>
      </c>
    </row>
    <row r="27" spans="1:6">
      <c r="A27" s="77" t="s">
        <v>47</v>
      </c>
      <c r="B27" s="78"/>
      <c r="C27" s="78"/>
      <c r="D27" s="78"/>
      <c r="E27" s="79"/>
      <c r="F27" s="23">
        <f>F25+F26</f>
        <v>615978.90240000014</v>
      </c>
    </row>
    <row r="28" spans="1:6" ht="23.65" customHeight="1">
      <c r="A28" s="80" t="s">
        <v>128</v>
      </c>
      <c r="B28" s="81"/>
      <c r="C28" s="81"/>
      <c r="D28" s="81"/>
      <c r="E28" s="82"/>
      <c r="F28" s="27">
        <f>ROUND((F27),0)</f>
        <v>615979</v>
      </c>
    </row>
  </sheetData>
  <mergeCells count="8">
    <mergeCell ref="A27:E27"/>
    <mergeCell ref="A28:E28"/>
    <mergeCell ref="A1:F1"/>
    <mergeCell ref="A2:F2"/>
    <mergeCell ref="A3:F3"/>
    <mergeCell ref="A24:E24"/>
    <mergeCell ref="A25:E25"/>
    <mergeCell ref="A26:E26"/>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F24"/>
  <sheetViews>
    <sheetView workbookViewId="0">
      <selection activeCell="A3" sqref="A3:F3"/>
    </sheetView>
  </sheetViews>
  <sheetFormatPr defaultRowHeight="15"/>
  <cols>
    <col min="1" max="1" width="9.140625" style="10"/>
    <col min="2" max="2" width="42.85546875" style="11" customWidth="1"/>
    <col min="3" max="3" width="9.140625" style="1"/>
    <col min="4" max="4" width="9.140625" style="12"/>
    <col min="5" max="5" width="9.140625" style="1"/>
    <col min="6" max="6" width="16.42578125" style="13" customWidth="1"/>
    <col min="7" max="16384" width="9.140625" style="1"/>
  </cols>
  <sheetData>
    <row r="1" spans="1:6" ht="18.75">
      <c r="A1" s="73" t="s">
        <v>51</v>
      </c>
      <c r="B1" s="73"/>
      <c r="C1" s="73"/>
      <c r="D1" s="73"/>
      <c r="E1" s="73"/>
      <c r="F1" s="73"/>
    </row>
    <row r="2" spans="1:6" ht="18.75">
      <c r="A2" s="73" t="s">
        <v>1</v>
      </c>
      <c r="B2" s="73"/>
      <c r="C2" s="73"/>
      <c r="D2" s="73"/>
      <c r="E2" s="73"/>
      <c r="F2" s="73"/>
    </row>
    <row r="3" spans="1:6" ht="48" customHeight="1">
      <c r="A3" s="74" t="s">
        <v>290</v>
      </c>
      <c r="B3" s="75"/>
      <c r="C3" s="75"/>
      <c r="D3" s="75"/>
      <c r="E3" s="75"/>
      <c r="F3" s="76"/>
    </row>
    <row r="4" spans="1:6">
      <c r="A4" s="2" t="s">
        <v>3</v>
      </c>
      <c r="B4" s="2" t="s">
        <v>4</v>
      </c>
      <c r="C4" s="2" t="s">
        <v>5</v>
      </c>
      <c r="D4" s="2" t="s">
        <v>6</v>
      </c>
      <c r="E4" s="2" t="s">
        <v>7</v>
      </c>
      <c r="F4" s="2" t="s">
        <v>8</v>
      </c>
    </row>
    <row r="5" spans="1:6" ht="30">
      <c r="A5" s="3">
        <v>1</v>
      </c>
      <c r="B5" s="3" t="s">
        <v>291</v>
      </c>
      <c r="C5" s="3">
        <v>5</v>
      </c>
      <c r="D5" s="3" t="s">
        <v>54</v>
      </c>
      <c r="E5" s="3">
        <v>330.4</v>
      </c>
      <c r="F5" s="3">
        <f>C5*E5</f>
        <v>1652</v>
      </c>
    </row>
    <row r="6" spans="1:6" ht="75">
      <c r="A6" s="3" t="s">
        <v>292</v>
      </c>
      <c r="B6" s="3" t="s">
        <v>103</v>
      </c>
      <c r="C6" s="3">
        <v>111.87</v>
      </c>
      <c r="D6" s="3" t="s">
        <v>28</v>
      </c>
      <c r="E6" s="3">
        <v>153.84</v>
      </c>
      <c r="F6" s="3">
        <f t="shared" ref="F6:F19" si="0">C6*E6</f>
        <v>17210.0808</v>
      </c>
    </row>
    <row r="7" spans="1:6" ht="105">
      <c r="A7" s="3" t="s">
        <v>194</v>
      </c>
      <c r="B7" s="3" t="s">
        <v>56</v>
      </c>
      <c r="C7" s="3">
        <v>8.85</v>
      </c>
      <c r="D7" s="3" t="s">
        <v>28</v>
      </c>
      <c r="E7" s="3">
        <v>415.58</v>
      </c>
      <c r="F7" s="3">
        <f t="shared" si="0"/>
        <v>3677.8829999999998</v>
      </c>
    </row>
    <row r="8" spans="1:6" ht="90">
      <c r="A8" s="3" t="s">
        <v>293</v>
      </c>
      <c r="B8" s="3" t="s">
        <v>58</v>
      </c>
      <c r="C8" s="3">
        <v>14.73</v>
      </c>
      <c r="D8" s="3" t="s">
        <v>28</v>
      </c>
      <c r="E8" s="3">
        <v>1336.28</v>
      </c>
      <c r="F8" s="3">
        <f t="shared" si="0"/>
        <v>19683.404399999999</v>
      </c>
    </row>
    <row r="9" spans="1:6" ht="60">
      <c r="A9" s="3" t="s">
        <v>159</v>
      </c>
      <c r="B9" s="3" t="s">
        <v>250</v>
      </c>
      <c r="C9" s="3">
        <v>38.94</v>
      </c>
      <c r="D9" s="3" t="s">
        <v>28</v>
      </c>
      <c r="E9" s="3">
        <v>5891.97</v>
      </c>
      <c r="F9" s="3">
        <f t="shared" si="0"/>
        <v>229433.3118</v>
      </c>
    </row>
    <row r="10" spans="1:6" ht="75">
      <c r="A10" s="3" t="s">
        <v>294</v>
      </c>
      <c r="B10" s="3" t="s">
        <v>295</v>
      </c>
      <c r="C10" s="3">
        <v>250</v>
      </c>
      <c r="D10" s="3" t="s">
        <v>288</v>
      </c>
      <c r="E10" s="3">
        <v>104.62</v>
      </c>
      <c r="F10" s="3">
        <f t="shared" si="0"/>
        <v>26155</v>
      </c>
    </row>
    <row r="11" spans="1:6" ht="105">
      <c r="A11" s="3" t="s">
        <v>251</v>
      </c>
      <c r="B11" s="3" t="s">
        <v>27</v>
      </c>
      <c r="C11" s="3">
        <v>16.989999999999998</v>
      </c>
      <c r="D11" s="3" t="s">
        <v>28</v>
      </c>
      <c r="E11" s="3">
        <v>6092.63</v>
      </c>
      <c r="F11" s="3">
        <f t="shared" si="0"/>
        <v>103513.78369999999</v>
      </c>
    </row>
    <row r="12" spans="1:6" ht="45">
      <c r="A12" s="3" t="s">
        <v>95</v>
      </c>
      <c r="B12" s="3" t="s">
        <v>63</v>
      </c>
      <c r="C12" s="3">
        <v>436.8</v>
      </c>
      <c r="D12" s="3" t="s">
        <v>34</v>
      </c>
      <c r="E12" s="3">
        <v>184.61</v>
      </c>
      <c r="F12" s="3">
        <f t="shared" si="0"/>
        <v>80637.648000000001</v>
      </c>
    </row>
    <row r="13" spans="1:6" ht="120">
      <c r="A13" s="3" t="s">
        <v>296</v>
      </c>
      <c r="B13" s="3" t="s">
        <v>297</v>
      </c>
      <c r="C13" s="3">
        <v>3.95</v>
      </c>
      <c r="D13" s="3" t="s">
        <v>65</v>
      </c>
      <c r="E13" s="3">
        <v>77259.94</v>
      </c>
      <c r="F13" s="3">
        <f t="shared" si="0"/>
        <v>305176.76300000004</v>
      </c>
    </row>
    <row r="14" spans="1:6">
      <c r="A14" s="7">
        <v>10</v>
      </c>
      <c r="B14" s="8" t="s">
        <v>66</v>
      </c>
      <c r="C14" s="9"/>
      <c r="D14" s="6"/>
      <c r="E14" s="9"/>
      <c r="F14" s="15"/>
    </row>
    <row r="15" spans="1:6">
      <c r="A15" s="7" t="s">
        <v>67</v>
      </c>
      <c r="B15" s="3" t="s">
        <v>37</v>
      </c>
      <c r="C15" s="3">
        <v>24.05</v>
      </c>
      <c r="D15" s="3" t="s">
        <v>28</v>
      </c>
      <c r="E15" s="3">
        <v>893.67</v>
      </c>
      <c r="F15" s="15">
        <f t="shared" si="0"/>
        <v>21492.763500000001</v>
      </c>
    </row>
    <row r="16" spans="1:6">
      <c r="A16" s="7" t="s">
        <v>69</v>
      </c>
      <c r="B16" s="3" t="s">
        <v>40</v>
      </c>
      <c r="C16" s="3">
        <v>8.85</v>
      </c>
      <c r="D16" s="3" t="s">
        <v>28</v>
      </c>
      <c r="E16" s="3">
        <v>363.98</v>
      </c>
      <c r="F16" s="15">
        <f t="shared" si="0"/>
        <v>3221.223</v>
      </c>
    </row>
    <row r="17" spans="1:6">
      <c r="A17" s="7" t="s">
        <v>71</v>
      </c>
      <c r="B17" s="3" t="s">
        <v>42</v>
      </c>
      <c r="C17" s="3">
        <v>14.73</v>
      </c>
      <c r="D17" s="3" t="s">
        <v>28</v>
      </c>
      <c r="E17" s="3">
        <v>819.59</v>
      </c>
      <c r="F17" s="15">
        <f t="shared" si="0"/>
        <v>12072.5607</v>
      </c>
    </row>
    <row r="18" spans="1:6">
      <c r="A18" s="7" t="s">
        <v>72</v>
      </c>
      <c r="B18" s="3" t="s">
        <v>44</v>
      </c>
      <c r="C18" s="3">
        <v>48.1</v>
      </c>
      <c r="D18" s="3" t="s">
        <v>28</v>
      </c>
      <c r="E18" s="3">
        <v>496.4</v>
      </c>
      <c r="F18" s="15">
        <f t="shared" si="0"/>
        <v>23876.84</v>
      </c>
    </row>
    <row r="19" spans="1:6">
      <c r="A19" s="7" t="s">
        <v>74</v>
      </c>
      <c r="B19" s="3" t="s">
        <v>46</v>
      </c>
      <c r="C19" s="3">
        <v>111.87</v>
      </c>
      <c r="D19" s="3" t="s">
        <v>28</v>
      </c>
      <c r="E19" s="3">
        <v>177.1</v>
      </c>
      <c r="F19" s="15">
        <f t="shared" si="0"/>
        <v>19812.177</v>
      </c>
    </row>
    <row r="20" spans="1:6">
      <c r="A20" s="7"/>
      <c r="B20" s="8"/>
      <c r="C20" s="9"/>
      <c r="D20" s="6"/>
      <c r="E20" s="9" t="s">
        <v>76</v>
      </c>
      <c r="F20" s="15">
        <f>SUM(F5:F19)</f>
        <v>867615.43890000007</v>
      </c>
    </row>
    <row r="21" spans="1:6" ht="30">
      <c r="A21" s="7"/>
      <c r="B21" s="8"/>
      <c r="C21" s="9"/>
      <c r="D21" s="6"/>
      <c r="E21" s="3" t="s">
        <v>48</v>
      </c>
      <c r="F21" s="3">
        <f>F20*12/100</f>
        <v>104113.85266800001</v>
      </c>
    </row>
    <row r="22" spans="1:6">
      <c r="A22" s="7"/>
      <c r="B22" s="8"/>
      <c r="C22" s="9"/>
      <c r="D22" s="6"/>
      <c r="E22" s="3"/>
      <c r="F22" s="3">
        <f>F21+F20</f>
        <v>971729.2915680001</v>
      </c>
    </row>
    <row r="23" spans="1:6" ht="30">
      <c r="A23" s="7"/>
      <c r="B23" s="8"/>
      <c r="C23" s="9"/>
      <c r="D23" s="6"/>
      <c r="E23" s="3" t="s">
        <v>49</v>
      </c>
      <c r="F23" s="3">
        <f>F22*1/100</f>
        <v>9717.2929156800019</v>
      </c>
    </row>
    <row r="24" spans="1:6">
      <c r="A24" s="7"/>
      <c r="B24" s="8"/>
      <c r="C24" s="9"/>
      <c r="D24" s="6"/>
      <c r="E24" s="3" t="s">
        <v>76</v>
      </c>
      <c r="F24" s="3">
        <f>F23+F22</f>
        <v>981446.58448368008</v>
      </c>
    </row>
  </sheetData>
  <mergeCells count="3">
    <mergeCell ref="A1:F1"/>
    <mergeCell ref="A2:F2"/>
    <mergeCell ref="A3:F3"/>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F24"/>
  <sheetViews>
    <sheetView workbookViewId="0">
      <selection activeCell="A3" sqref="A3:F3"/>
    </sheetView>
  </sheetViews>
  <sheetFormatPr defaultRowHeight="15"/>
  <cols>
    <col min="1" max="1" width="9.140625" style="10"/>
    <col min="2" max="2" width="42.85546875" style="11" customWidth="1"/>
    <col min="3" max="3" width="9.140625" style="1"/>
    <col min="4" max="4" width="9.140625" style="12"/>
    <col min="5" max="5" width="9.140625" style="1"/>
    <col min="6" max="6" width="16.42578125" style="13" customWidth="1"/>
    <col min="7" max="16384" width="9.140625" style="1"/>
  </cols>
  <sheetData>
    <row r="1" spans="1:6" ht="18.75">
      <c r="A1" s="73" t="s">
        <v>51</v>
      </c>
      <c r="B1" s="73"/>
      <c r="C1" s="73"/>
      <c r="D1" s="73"/>
      <c r="E1" s="73"/>
      <c r="F1" s="73"/>
    </row>
    <row r="2" spans="1:6" ht="18.75">
      <c r="A2" s="73" t="s">
        <v>1</v>
      </c>
      <c r="B2" s="73"/>
      <c r="C2" s="73"/>
      <c r="D2" s="73"/>
      <c r="E2" s="73"/>
      <c r="F2" s="73"/>
    </row>
    <row r="3" spans="1:6" ht="58.5" customHeight="1">
      <c r="A3" s="74" t="s">
        <v>283</v>
      </c>
      <c r="B3" s="75"/>
      <c r="C3" s="75"/>
      <c r="D3" s="75"/>
      <c r="E3" s="75"/>
      <c r="F3" s="76"/>
    </row>
    <row r="4" spans="1:6">
      <c r="A4" s="2" t="s">
        <v>3</v>
      </c>
      <c r="B4" s="2" t="s">
        <v>4</v>
      </c>
      <c r="C4" s="2" t="s">
        <v>5</v>
      </c>
      <c r="D4" s="2" t="s">
        <v>6</v>
      </c>
      <c r="E4" s="2" t="s">
        <v>7</v>
      </c>
      <c r="F4" s="2" t="s">
        <v>8</v>
      </c>
    </row>
    <row r="5" spans="1:6" s="11" customFormat="1" ht="30">
      <c r="A5" s="14">
        <v>1</v>
      </c>
      <c r="B5" s="3" t="s">
        <v>53</v>
      </c>
      <c r="C5" s="3">
        <v>8</v>
      </c>
      <c r="D5" s="6" t="s">
        <v>54</v>
      </c>
      <c r="E5" s="3">
        <v>330.4</v>
      </c>
      <c r="F5" s="3">
        <f>C5*E5</f>
        <v>2643.2</v>
      </c>
    </row>
    <row r="6" spans="1:6" ht="120">
      <c r="A6" s="14" t="s">
        <v>277</v>
      </c>
      <c r="B6" s="3" t="s">
        <v>13</v>
      </c>
      <c r="C6" s="15">
        <v>100.68</v>
      </c>
      <c r="D6" s="6" t="s">
        <v>28</v>
      </c>
      <c r="E6" s="15">
        <v>153.84</v>
      </c>
      <c r="F6" s="3">
        <f t="shared" ref="F6:F13" si="0">C6*E6</f>
        <v>15488.611200000001</v>
      </c>
    </row>
    <row r="7" spans="1:6" ht="105">
      <c r="A7" s="14" t="s">
        <v>278</v>
      </c>
      <c r="B7" s="3" t="s">
        <v>56</v>
      </c>
      <c r="C7" s="15">
        <v>7.97</v>
      </c>
      <c r="D7" s="6" t="s">
        <v>28</v>
      </c>
      <c r="E7" s="15">
        <v>415.58</v>
      </c>
      <c r="F7" s="3">
        <f t="shared" si="0"/>
        <v>3312.1725999999999</v>
      </c>
    </row>
    <row r="8" spans="1:6" ht="90">
      <c r="A8" s="14" t="s">
        <v>284</v>
      </c>
      <c r="B8" s="3" t="s">
        <v>58</v>
      </c>
      <c r="C8" s="15">
        <v>13.25</v>
      </c>
      <c r="D8" s="7" t="s">
        <v>28</v>
      </c>
      <c r="E8" s="15">
        <v>1336.28</v>
      </c>
      <c r="F8" s="3">
        <f t="shared" si="0"/>
        <v>17705.71</v>
      </c>
    </row>
    <row r="9" spans="1:6" ht="60">
      <c r="A9" s="14" t="s">
        <v>285</v>
      </c>
      <c r="B9" s="3" t="s">
        <v>250</v>
      </c>
      <c r="C9" s="15">
        <v>22.3</v>
      </c>
      <c r="D9" s="7" t="s">
        <v>28</v>
      </c>
      <c r="E9" s="15">
        <v>5891.97</v>
      </c>
      <c r="F9" s="3">
        <f>C9*E9</f>
        <v>131390.93100000001</v>
      </c>
    </row>
    <row r="10" spans="1:6" ht="165">
      <c r="A10" s="3" t="s">
        <v>286</v>
      </c>
      <c r="B10" s="3" t="s">
        <v>287</v>
      </c>
      <c r="C10" s="3">
        <v>125</v>
      </c>
      <c r="D10" s="3" t="s">
        <v>288</v>
      </c>
      <c r="E10" s="3">
        <v>104.62</v>
      </c>
      <c r="F10" s="3">
        <f>C10*E10</f>
        <v>13077.5</v>
      </c>
    </row>
    <row r="11" spans="1:6" ht="105">
      <c r="A11" s="14" t="s">
        <v>289</v>
      </c>
      <c r="B11" s="3" t="s">
        <v>27</v>
      </c>
      <c r="C11" s="15">
        <v>14.87</v>
      </c>
      <c r="D11" s="6" t="s">
        <v>28</v>
      </c>
      <c r="E11" s="15">
        <v>6092.63</v>
      </c>
      <c r="F11" s="3">
        <f t="shared" si="0"/>
        <v>90597.408100000001</v>
      </c>
    </row>
    <row r="12" spans="1:6" ht="45">
      <c r="A12" s="14" t="s">
        <v>241</v>
      </c>
      <c r="B12" s="17" t="s">
        <v>63</v>
      </c>
      <c r="C12" s="15">
        <v>364.31</v>
      </c>
      <c r="D12" s="14" t="s">
        <v>34</v>
      </c>
      <c r="E12" s="15">
        <v>184.61</v>
      </c>
      <c r="F12" s="3">
        <f>C12*E12</f>
        <v>67255.269100000005</v>
      </c>
    </row>
    <row r="13" spans="1:6" ht="120">
      <c r="A13" s="3" t="s">
        <v>253</v>
      </c>
      <c r="B13" s="3" t="s">
        <v>30</v>
      </c>
      <c r="C13" s="3">
        <v>2.95</v>
      </c>
      <c r="D13" s="3" t="s">
        <v>65</v>
      </c>
      <c r="E13" s="3">
        <v>77259.94</v>
      </c>
      <c r="F13" s="3">
        <f t="shared" si="0"/>
        <v>227916.82300000003</v>
      </c>
    </row>
    <row r="14" spans="1:6">
      <c r="A14" s="7">
        <v>12</v>
      </c>
      <c r="B14" s="8" t="s">
        <v>66</v>
      </c>
      <c r="C14" s="9"/>
      <c r="D14" s="6"/>
      <c r="E14" s="9"/>
      <c r="F14" s="3"/>
    </row>
    <row r="15" spans="1:6">
      <c r="A15" s="7" t="s">
        <v>67</v>
      </c>
      <c r="B15" s="3" t="s">
        <v>37</v>
      </c>
      <c r="C15" s="3">
        <v>15.98</v>
      </c>
      <c r="D15" s="3" t="s">
        <v>28</v>
      </c>
      <c r="E15" s="3">
        <v>893.67</v>
      </c>
      <c r="F15" s="3">
        <f t="shared" ref="F15:F19" si="1">C15*E15</f>
        <v>14280.846599999999</v>
      </c>
    </row>
    <row r="16" spans="1:6">
      <c r="A16" s="7" t="s">
        <v>69</v>
      </c>
      <c r="B16" s="3" t="s">
        <v>40</v>
      </c>
      <c r="C16" s="3">
        <v>7.97</v>
      </c>
      <c r="D16" s="3" t="s">
        <v>28</v>
      </c>
      <c r="E16" s="3">
        <v>363.98</v>
      </c>
      <c r="F16" s="3">
        <f t="shared" si="1"/>
        <v>2900.9205999999999</v>
      </c>
    </row>
    <row r="17" spans="1:6">
      <c r="A17" s="7" t="s">
        <v>71</v>
      </c>
      <c r="B17" s="3" t="s">
        <v>42</v>
      </c>
      <c r="C17" s="3">
        <v>13.25</v>
      </c>
      <c r="D17" s="3" t="s">
        <v>28</v>
      </c>
      <c r="E17" s="3">
        <v>819.59</v>
      </c>
      <c r="F17" s="3">
        <f t="shared" si="1"/>
        <v>10859.567500000001</v>
      </c>
    </row>
    <row r="18" spans="1:6">
      <c r="A18" s="7" t="s">
        <v>72</v>
      </c>
      <c r="B18" s="3" t="s">
        <v>44</v>
      </c>
      <c r="C18" s="3">
        <v>31.97</v>
      </c>
      <c r="D18" s="3" t="s">
        <v>28</v>
      </c>
      <c r="E18" s="3">
        <v>496.4</v>
      </c>
      <c r="F18" s="3">
        <f t="shared" si="1"/>
        <v>15869.907999999999</v>
      </c>
    </row>
    <row r="19" spans="1:6">
      <c r="A19" s="7" t="s">
        <v>74</v>
      </c>
      <c r="B19" s="3" t="s">
        <v>46</v>
      </c>
      <c r="C19" s="3">
        <v>100.68</v>
      </c>
      <c r="D19" s="3" t="s">
        <v>28</v>
      </c>
      <c r="E19" s="3">
        <v>177.1</v>
      </c>
      <c r="F19" s="3">
        <f t="shared" si="1"/>
        <v>17830.428</v>
      </c>
    </row>
    <row r="20" spans="1:6">
      <c r="A20" s="7"/>
      <c r="B20" s="8"/>
      <c r="C20" s="9"/>
      <c r="D20" s="6"/>
      <c r="E20" s="9" t="s">
        <v>76</v>
      </c>
      <c r="F20" s="15">
        <f>SUM(F5:F19)</f>
        <v>631129.29570000002</v>
      </c>
    </row>
    <row r="21" spans="1:6" ht="30">
      <c r="A21" s="7"/>
      <c r="B21" s="8"/>
      <c r="C21" s="9"/>
      <c r="D21" s="6"/>
      <c r="E21" s="3" t="s">
        <v>48</v>
      </c>
      <c r="F21" s="3">
        <f>F20*12/100</f>
        <v>75735.515484000003</v>
      </c>
    </row>
    <row r="22" spans="1:6">
      <c r="A22" s="7"/>
      <c r="B22" s="8"/>
      <c r="C22" s="9"/>
      <c r="D22" s="6"/>
      <c r="E22" s="3"/>
      <c r="F22" s="3">
        <f>F21+F20</f>
        <v>706864.81118399999</v>
      </c>
    </row>
    <row r="23" spans="1:6" ht="30">
      <c r="A23" s="7"/>
      <c r="B23" s="8"/>
      <c r="C23" s="9"/>
      <c r="D23" s="6"/>
      <c r="E23" s="3" t="s">
        <v>49</v>
      </c>
      <c r="F23" s="3">
        <f>F22*1/100</f>
        <v>7068.6481118399997</v>
      </c>
    </row>
    <row r="24" spans="1:6">
      <c r="A24" s="7"/>
      <c r="B24" s="8"/>
      <c r="C24" s="9"/>
      <c r="D24" s="6"/>
      <c r="E24" s="3" t="s">
        <v>76</v>
      </c>
      <c r="F24" s="3">
        <f>F23+F22</f>
        <v>713933.45929584</v>
      </c>
    </row>
  </sheetData>
  <mergeCells count="3">
    <mergeCell ref="A1:F1"/>
    <mergeCell ref="A2:F2"/>
    <mergeCell ref="A3:F3"/>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J25"/>
  <sheetViews>
    <sheetView workbookViewId="0">
      <selection activeCell="G6" sqref="G6"/>
    </sheetView>
  </sheetViews>
  <sheetFormatPr defaultRowHeight="15"/>
  <cols>
    <col min="1" max="1" width="9.140625" style="10"/>
    <col min="2" max="2" width="42.85546875" style="11" customWidth="1"/>
    <col min="3" max="3" width="9.140625" style="1"/>
    <col min="4" max="4" width="9.140625" style="12"/>
    <col min="5" max="5" width="9.140625" style="1"/>
    <col min="6" max="6" width="16.42578125" style="13" customWidth="1"/>
    <col min="7" max="16384" width="9.140625" style="1"/>
  </cols>
  <sheetData>
    <row r="1" spans="1:10" ht="18.75">
      <c r="A1" s="73" t="s">
        <v>51</v>
      </c>
      <c r="B1" s="73"/>
      <c r="C1" s="73"/>
      <c r="D1" s="73"/>
      <c r="E1" s="73"/>
      <c r="F1" s="73"/>
    </row>
    <row r="2" spans="1:10" ht="18.75">
      <c r="A2" s="73" t="s">
        <v>1</v>
      </c>
      <c r="B2" s="73"/>
      <c r="C2" s="73"/>
      <c r="D2" s="73"/>
      <c r="E2" s="73"/>
      <c r="F2" s="73"/>
    </row>
    <row r="3" spans="1:10" ht="68.25" customHeight="1">
      <c r="A3" s="74" t="s">
        <v>343</v>
      </c>
      <c r="B3" s="75"/>
      <c r="C3" s="75"/>
      <c r="D3" s="75"/>
      <c r="E3" s="75"/>
      <c r="F3" s="76"/>
    </row>
    <row r="4" spans="1:10">
      <c r="A4" s="2" t="s">
        <v>3</v>
      </c>
      <c r="B4" s="2" t="s">
        <v>4</v>
      </c>
      <c r="C4" s="2" t="s">
        <v>5</v>
      </c>
      <c r="D4" s="2" t="s">
        <v>6</v>
      </c>
      <c r="E4" s="2" t="s">
        <v>7</v>
      </c>
      <c r="F4" s="2" t="s">
        <v>8</v>
      </c>
    </row>
    <row r="5" spans="1:10" ht="30">
      <c r="A5" s="3" t="s">
        <v>9</v>
      </c>
      <c r="B5" s="3" t="s">
        <v>10</v>
      </c>
      <c r="C5" s="3">
        <v>2.27</v>
      </c>
      <c r="D5" s="3" t="s">
        <v>11</v>
      </c>
      <c r="E5" s="3">
        <v>497.98</v>
      </c>
      <c r="F5" s="3">
        <f>C5*E5</f>
        <v>1130.4146000000001</v>
      </c>
    </row>
    <row r="6" spans="1:10" ht="120">
      <c r="A6" s="3" t="s">
        <v>267</v>
      </c>
      <c r="B6" s="3" t="s">
        <v>13</v>
      </c>
      <c r="C6" s="3">
        <v>74.91</v>
      </c>
      <c r="D6" s="3" t="s">
        <v>11</v>
      </c>
      <c r="E6" s="3">
        <v>153.84</v>
      </c>
      <c r="F6" s="3">
        <f t="shared" ref="F6:F20" si="0">C6*E6</f>
        <v>11524.154399999999</v>
      </c>
      <c r="J6" s="1" t="s">
        <v>14</v>
      </c>
    </row>
    <row r="7" spans="1:10" ht="105">
      <c r="A7" s="3" t="s">
        <v>86</v>
      </c>
      <c r="B7" s="3" t="s">
        <v>16</v>
      </c>
      <c r="C7" s="3">
        <v>9</v>
      </c>
      <c r="D7" s="3" t="s">
        <v>11</v>
      </c>
      <c r="E7" s="3">
        <v>415.58</v>
      </c>
      <c r="F7" s="3">
        <f t="shared" si="0"/>
        <v>3740.22</v>
      </c>
    </row>
    <row r="8" spans="1:10" ht="90">
      <c r="A8" s="3" t="s">
        <v>298</v>
      </c>
      <c r="B8" s="3" t="s">
        <v>18</v>
      </c>
      <c r="C8" s="3">
        <v>14.99</v>
      </c>
      <c r="D8" s="3" t="s">
        <v>11</v>
      </c>
      <c r="E8" s="3">
        <v>1336.28</v>
      </c>
      <c r="F8" s="3">
        <f t="shared" si="0"/>
        <v>20030.837199999998</v>
      </c>
    </row>
    <row r="9" spans="1:10" ht="135">
      <c r="A9" s="3" t="s">
        <v>299</v>
      </c>
      <c r="B9" s="3" t="s">
        <v>20</v>
      </c>
      <c r="C9" s="3">
        <v>13.4</v>
      </c>
      <c r="D9" s="3" t="s">
        <v>11</v>
      </c>
      <c r="E9" s="3">
        <v>4492.3599999999997</v>
      </c>
      <c r="F9" s="3">
        <f t="shared" si="0"/>
        <v>60197.623999999996</v>
      </c>
    </row>
    <row r="10" spans="1:10" ht="120">
      <c r="A10" s="3" t="s">
        <v>300</v>
      </c>
      <c r="B10" s="3" t="s">
        <v>22</v>
      </c>
      <c r="C10" s="3">
        <v>20.6</v>
      </c>
      <c r="D10" s="3" t="s">
        <v>11</v>
      </c>
      <c r="E10" s="3">
        <v>2873.96</v>
      </c>
      <c r="F10" s="3">
        <f t="shared" si="0"/>
        <v>59203.576000000008</v>
      </c>
    </row>
    <row r="11" spans="1:10" ht="90">
      <c r="A11" s="3" t="s">
        <v>301</v>
      </c>
      <c r="B11" s="3" t="s">
        <v>24</v>
      </c>
      <c r="C11" s="3">
        <v>151.5</v>
      </c>
      <c r="D11" s="3" t="s">
        <v>25</v>
      </c>
      <c r="E11" s="3">
        <v>288.27</v>
      </c>
      <c r="F11" s="3">
        <f t="shared" si="0"/>
        <v>43672.904999999999</v>
      </c>
    </row>
    <row r="12" spans="1:10" ht="105">
      <c r="A12" s="3" t="s">
        <v>302</v>
      </c>
      <c r="B12" s="3" t="s">
        <v>27</v>
      </c>
      <c r="C12" s="3">
        <v>11.8</v>
      </c>
      <c r="D12" s="3" t="s">
        <v>28</v>
      </c>
      <c r="E12" s="3">
        <v>6092.63</v>
      </c>
      <c r="F12" s="3">
        <f t="shared" si="0"/>
        <v>71893.034</v>
      </c>
    </row>
    <row r="13" spans="1:10" ht="120">
      <c r="A13" s="3" t="s">
        <v>303</v>
      </c>
      <c r="B13" s="3" t="s">
        <v>30</v>
      </c>
      <c r="C13" s="18">
        <v>0.46899999999999997</v>
      </c>
      <c r="D13" s="3" t="s">
        <v>31</v>
      </c>
      <c r="E13" s="3">
        <v>77259.94</v>
      </c>
      <c r="F13" s="3">
        <f t="shared" si="0"/>
        <v>36234.91186</v>
      </c>
    </row>
    <row r="14" spans="1:10" ht="60">
      <c r="A14" s="3" t="s">
        <v>32</v>
      </c>
      <c r="B14" s="3" t="s">
        <v>33</v>
      </c>
      <c r="C14" s="15">
        <v>26.03</v>
      </c>
      <c r="D14" s="3" t="s">
        <v>34</v>
      </c>
      <c r="E14" s="5">
        <v>184.61</v>
      </c>
      <c r="F14" s="3">
        <f t="shared" si="0"/>
        <v>4805.3983000000007</v>
      </c>
    </row>
    <row r="15" spans="1:10">
      <c r="A15" s="6">
        <v>11</v>
      </c>
      <c r="B15" s="3" t="s">
        <v>35</v>
      </c>
      <c r="C15" s="3"/>
      <c r="D15" s="3"/>
      <c r="E15" s="3"/>
      <c r="F15" s="3"/>
    </row>
    <row r="16" spans="1:10" ht="16.5">
      <c r="A16" s="3" t="s">
        <v>36</v>
      </c>
      <c r="B16" s="3" t="s">
        <v>37</v>
      </c>
      <c r="C16" s="3">
        <v>23.91</v>
      </c>
      <c r="D16" s="3" t="s">
        <v>38</v>
      </c>
      <c r="E16" s="3">
        <v>864.24</v>
      </c>
      <c r="F16" s="3">
        <f t="shared" si="0"/>
        <v>20663.9784</v>
      </c>
    </row>
    <row r="17" spans="1:6" ht="16.5">
      <c r="A17" s="3" t="s">
        <v>39</v>
      </c>
      <c r="B17" s="3" t="s">
        <v>40</v>
      </c>
      <c r="C17" s="3">
        <v>9</v>
      </c>
      <c r="D17" s="3" t="s">
        <v>38</v>
      </c>
      <c r="E17" s="3">
        <v>408.12</v>
      </c>
      <c r="F17" s="3">
        <f t="shared" si="0"/>
        <v>3673.08</v>
      </c>
    </row>
    <row r="18" spans="1:6" ht="16.5">
      <c r="A18" s="3" t="s">
        <v>41</v>
      </c>
      <c r="B18" s="3" t="s">
        <v>42</v>
      </c>
      <c r="C18" s="3">
        <v>35.6</v>
      </c>
      <c r="D18" s="3" t="s">
        <v>38</v>
      </c>
      <c r="E18" s="3">
        <v>788.88</v>
      </c>
      <c r="F18" s="3">
        <f t="shared" si="0"/>
        <v>28084.128000000001</v>
      </c>
    </row>
    <row r="19" spans="1:6" ht="16.5">
      <c r="A19" s="3" t="s">
        <v>43</v>
      </c>
      <c r="B19" s="3" t="s">
        <v>44</v>
      </c>
      <c r="C19" s="3">
        <v>22.14</v>
      </c>
      <c r="D19" s="3" t="s">
        <v>38</v>
      </c>
      <c r="E19" s="3">
        <v>466.97</v>
      </c>
      <c r="F19" s="3">
        <f t="shared" si="0"/>
        <v>10338.715800000002</v>
      </c>
    </row>
    <row r="20" spans="1:6" ht="16.5">
      <c r="A20" s="3" t="s">
        <v>45</v>
      </c>
      <c r="B20" s="3" t="s">
        <v>46</v>
      </c>
      <c r="C20" s="3">
        <v>74.91</v>
      </c>
      <c r="D20" s="3" t="s">
        <v>38</v>
      </c>
      <c r="E20" s="3">
        <v>177.1</v>
      </c>
      <c r="F20" s="3">
        <f t="shared" si="0"/>
        <v>13266.561</v>
      </c>
    </row>
    <row r="21" spans="1:6">
      <c r="A21" s="3"/>
      <c r="B21" s="3"/>
      <c r="C21" s="3"/>
      <c r="D21" s="3"/>
      <c r="E21" s="3" t="s">
        <v>47</v>
      </c>
      <c r="F21" s="3">
        <f>SUM(F5:F20)</f>
        <v>388459.53856000007</v>
      </c>
    </row>
    <row r="22" spans="1:6" ht="18.75" customHeight="1">
      <c r="A22" s="3"/>
      <c r="B22" s="3"/>
      <c r="C22" s="3"/>
      <c r="D22" s="3"/>
      <c r="E22" s="3" t="s">
        <v>48</v>
      </c>
      <c r="F22" s="3">
        <f>F21*12/100</f>
        <v>46615.14462720001</v>
      </c>
    </row>
    <row r="23" spans="1:6" ht="18.75" customHeight="1">
      <c r="A23" s="3"/>
      <c r="B23" s="3"/>
      <c r="C23" s="3"/>
      <c r="D23" s="3"/>
      <c r="E23" s="3"/>
      <c r="F23" s="3">
        <f>F22+F21</f>
        <v>435074.68318720011</v>
      </c>
    </row>
    <row r="24" spans="1:6" ht="18.75" customHeight="1">
      <c r="A24" s="3"/>
      <c r="B24" s="3"/>
      <c r="C24" s="3"/>
      <c r="D24" s="3"/>
      <c r="E24" s="3" t="s">
        <v>49</v>
      </c>
      <c r="F24" s="3">
        <f>F23*1/100</f>
        <v>4350.7468318720012</v>
      </c>
    </row>
    <row r="25" spans="1:6" ht="18.75" customHeight="1">
      <c r="A25" s="3"/>
      <c r="B25" s="3"/>
      <c r="C25" s="3"/>
      <c r="D25" s="3"/>
      <c r="E25" s="3" t="s">
        <v>76</v>
      </c>
      <c r="F25" s="3">
        <f>F24+F23</f>
        <v>439425.43001907208</v>
      </c>
    </row>
  </sheetData>
  <mergeCells count="3">
    <mergeCell ref="A1:F1"/>
    <mergeCell ref="A2:F2"/>
    <mergeCell ref="A3:F3"/>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H20"/>
  <sheetViews>
    <sheetView workbookViewId="0">
      <selection activeCell="A3" sqref="A3:F3"/>
    </sheetView>
  </sheetViews>
  <sheetFormatPr defaultRowHeight="15"/>
  <cols>
    <col min="1" max="1" width="7.7109375" style="10" customWidth="1"/>
    <col min="2" max="2" width="42.85546875" style="11" customWidth="1"/>
    <col min="3" max="3" width="9.140625" style="1"/>
    <col min="4" max="4" width="9.140625" style="12"/>
    <col min="5" max="5" width="9.140625" style="1"/>
    <col min="6" max="6" width="16.42578125" style="13" customWidth="1"/>
    <col min="7" max="16384" width="9.140625" style="1"/>
  </cols>
  <sheetData>
    <row r="1" spans="1:8" ht="18.75">
      <c r="A1" s="73" t="s">
        <v>51</v>
      </c>
      <c r="B1" s="73"/>
      <c r="C1" s="73"/>
      <c r="D1" s="73"/>
      <c r="E1" s="73"/>
      <c r="F1" s="73"/>
    </row>
    <row r="2" spans="1:8" ht="18.75">
      <c r="A2" s="73" t="s">
        <v>1</v>
      </c>
      <c r="B2" s="73"/>
      <c r="C2" s="73"/>
      <c r="D2" s="73"/>
      <c r="E2" s="73"/>
      <c r="F2" s="73"/>
    </row>
    <row r="3" spans="1:8" ht="39.75" customHeight="1">
      <c r="A3" s="74" t="s">
        <v>233</v>
      </c>
      <c r="B3" s="75"/>
      <c r="C3" s="75"/>
      <c r="D3" s="75"/>
      <c r="E3" s="75"/>
      <c r="F3" s="76"/>
    </row>
    <row r="4" spans="1:8" ht="28.5">
      <c r="A4" s="2" t="s">
        <v>3</v>
      </c>
      <c r="B4" s="2" t="s">
        <v>4</v>
      </c>
      <c r="C4" s="2" t="s">
        <v>5</v>
      </c>
      <c r="D4" s="2" t="s">
        <v>6</v>
      </c>
      <c r="E4" s="2" t="s">
        <v>7</v>
      </c>
      <c r="F4" s="2" t="s">
        <v>8</v>
      </c>
    </row>
    <row r="5" spans="1:8" customFormat="1" ht="127.5">
      <c r="A5" s="55" t="s">
        <v>234</v>
      </c>
      <c r="B5" s="56" t="s">
        <v>235</v>
      </c>
      <c r="C5" s="57">
        <v>34.270000000000003</v>
      </c>
      <c r="D5" s="58" t="s">
        <v>236</v>
      </c>
      <c r="E5" s="58">
        <v>4858.76</v>
      </c>
      <c r="F5" s="3">
        <f t="shared" ref="F5:F8" si="0">C5*E5</f>
        <v>166509.70520000003</v>
      </c>
      <c r="G5" s="1"/>
      <c r="H5" s="1"/>
    </row>
    <row r="6" spans="1:8" ht="61.5" customHeight="1">
      <c r="A6" s="6" t="s">
        <v>237</v>
      </c>
      <c r="B6" s="8" t="s">
        <v>63</v>
      </c>
      <c r="C6" s="9">
        <v>20.45</v>
      </c>
      <c r="D6" s="8" t="s">
        <v>34</v>
      </c>
      <c r="E6" s="9">
        <v>184.61</v>
      </c>
      <c r="F6" s="3">
        <f t="shared" si="0"/>
        <v>3775.2745</v>
      </c>
    </row>
    <row r="7" spans="1:8">
      <c r="A7" s="7">
        <v>3</v>
      </c>
      <c r="B7" s="8" t="s">
        <v>66</v>
      </c>
      <c r="C7" s="9"/>
      <c r="D7" s="6"/>
      <c r="E7" s="9"/>
      <c r="F7" s="3">
        <f t="shared" si="0"/>
        <v>0</v>
      </c>
    </row>
    <row r="8" spans="1:8" ht="15.75" customHeight="1">
      <c r="A8" s="7" t="s">
        <v>72</v>
      </c>
      <c r="B8" s="3" t="s">
        <v>238</v>
      </c>
      <c r="C8" s="3">
        <v>14.72</v>
      </c>
      <c r="D8" s="3" t="s">
        <v>28</v>
      </c>
      <c r="E8" s="3">
        <v>864.24</v>
      </c>
      <c r="F8" s="3">
        <f t="shared" si="0"/>
        <v>12721.612800000001</v>
      </c>
    </row>
    <row r="9" spans="1:8">
      <c r="A9" s="7" t="s">
        <v>69</v>
      </c>
      <c r="B9" s="3" t="s">
        <v>239</v>
      </c>
      <c r="C9" s="3">
        <v>29.44</v>
      </c>
      <c r="D9" s="3" t="s">
        <v>28</v>
      </c>
      <c r="E9" s="3">
        <v>466.97</v>
      </c>
      <c r="F9" s="3">
        <f>C9*E9</f>
        <v>13747.596800000001</v>
      </c>
    </row>
    <row r="10" spans="1:8">
      <c r="A10" s="7"/>
      <c r="B10" s="3"/>
      <c r="C10" s="3"/>
      <c r="D10" s="89" t="s">
        <v>47</v>
      </c>
      <c r="E10" s="90"/>
      <c r="F10" s="6">
        <f>SUM(F5:F9)</f>
        <v>196754.18930000003</v>
      </c>
    </row>
    <row r="11" spans="1:8" ht="15" customHeight="1">
      <c r="A11" s="7"/>
      <c r="B11" s="8"/>
      <c r="C11" s="9"/>
      <c r="D11" s="59"/>
      <c r="E11" s="3" t="s">
        <v>48</v>
      </c>
      <c r="F11" s="3">
        <f>F10*12/100</f>
        <v>23610.502716000006</v>
      </c>
    </row>
    <row r="12" spans="1:8">
      <c r="A12" s="7"/>
      <c r="B12" s="8"/>
      <c r="C12" s="9"/>
      <c r="D12" s="59"/>
      <c r="E12" s="3"/>
      <c r="F12" s="3">
        <f>F11+F10</f>
        <v>220364.69201600004</v>
      </c>
    </row>
    <row r="13" spans="1:8" ht="15" customHeight="1">
      <c r="A13" s="7"/>
      <c r="B13" s="8"/>
      <c r="C13" s="9"/>
      <c r="D13" s="59"/>
      <c r="E13" s="3" t="s">
        <v>49</v>
      </c>
      <c r="F13" s="3">
        <f>F12*1/100</f>
        <v>2203.6469201600003</v>
      </c>
    </row>
    <row r="14" spans="1:8" ht="14.25" customHeight="1">
      <c r="A14" s="7"/>
      <c r="B14" s="8"/>
      <c r="C14" s="9"/>
      <c r="D14" s="59"/>
      <c r="E14" s="3" t="s">
        <v>76</v>
      </c>
      <c r="F14" s="3">
        <f>F13+F12</f>
        <v>222568.33893616006</v>
      </c>
    </row>
    <row r="17" spans="4:6" ht="15" customHeight="1">
      <c r="D17" s="91" t="s">
        <v>240</v>
      </c>
      <c r="E17" s="91"/>
      <c r="F17" s="91"/>
    </row>
    <row r="18" spans="4:6">
      <c r="D18" s="91"/>
      <c r="E18" s="91"/>
      <c r="F18" s="91"/>
    </row>
    <row r="19" spans="4:6">
      <c r="D19" s="91"/>
      <c r="E19" s="91"/>
      <c r="F19" s="91"/>
    </row>
    <row r="20" spans="4:6">
      <c r="D20" s="91"/>
      <c r="E20" s="91"/>
      <c r="F20" s="91"/>
    </row>
  </sheetData>
  <mergeCells count="5">
    <mergeCell ref="A1:F1"/>
    <mergeCell ref="A2:F2"/>
    <mergeCell ref="A3:F3"/>
    <mergeCell ref="D10:E10"/>
    <mergeCell ref="D17:F20"/>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F14"/>
  <sheetViews>
    <sheetView workbookViewId="0">
      <selection activeCell="A3" sqref="A3:F3"/>
    </sheetView>
  </sheetViews>
  <sheetFormatPr defaultRowHeight="15"/>
  <cols>
    <col min="1" max="1" width="9.140625" style="10"/>
    <col min="2" max="2" width="42.85546875" style="11" customWidth="1"/>
    <col min="3" max="3" width="9.140625" style="1"/>
    <col min="4" max="4" width="9.140625" style="12"/>
    <col min="5" max="5" width="9.140625" style="1"/>
    <col min="6" max="6" width="16.42578125" style="13" customWidth="1"/>
    <col min="7" max="16384" width="9.140625" style="1"/>
  </cols>
  <sheetData>
    <row r="1" spans="1:6" ht="18.75">
      <c r="A1" s="73" t="s">
        <v>51</v>
      </c>
      <c r="B1" s="73"/>
      <c r="C1" s="73"/>
      <c r="D1" s="73"/>
      <c r="E1" s="73"/>
      <c r="F1" s="73"/>
    </row>
    <row r="2" spans="1:6" ht="18.75">
      <c r="A2" s="73" t="s">
        <v>1</v>
      </c>
      <c r="B2" s="73"/>
      <c r="C2" s="73"/>
      <c r="D2" s="73"/>
      <c r="E2" s="73"/>
      <c r="F2" s="73"/>
    </row>
    <row r="3" spans="1:6" ht="53.25" customHeight="1">
      <c r="A3" s="74" t="s">
        <v>77</v>
      </c>
      <c r="B3" s="75"/>
      <c r="C3" s="75"/>
      <c r="D3" s="75"/>
      <c r="E3" s="75"/>
      <c r="F3" s="76"/>
    </row>
    <row r="4" spans="1:6">
      <c r="A4" s="2" t="s">
        <v>3</v>
      </c>
      <c r="B4" s="2" t="s">
        <v>4</v>
      </c>
      <c r="C4" s="2" t="s">
        <v>5</v>
      </c>
      <c r="D4" s="2" t="s">
        <v>6</v>
      </c>
      <c r="E4" s="2" t="s">
        <v>7</v>
      </c>
      <c r="F4" s="2" t="s">
        <v>8</v>
      </c>
    </row>
    <row r="5" spans="1:6" ht="150">
      <c r="A5" s="14" t="s">
        <v>78</v>
      </c>
      <c r="B5" s="3" t="s">
        <v>79</v>
      </c>
      <c r="C5" s="3">
        <v>24.43</v>
      </c>
      <c r="D5" s="7" t="s">
        <v>28</v>
      </c>
      <c r="E5" s="15">
        <v>4858.76</v>
      </c>
      <c r="F5" s="3">
        <f t="shared" ref="F5:F6" si="0">C5*E5</f>
        <v>118699.5068</v>
      </c>
    </row>
    <row r="6" spans="1:6" ht="45">
      <c r="A6" s="14" t="s">
        <v>80</v>
      </c>
      <c r="B6" s="17" t="s">
        <v>63</v>
      </c>
      <c r="C6" s="3">
        <v>18.899999999999999</v>
      </c>
      <c r="D6" s="14" t="s">
        <v>34</v>
      </c>
      <c r="E6" s="15">
        <v>184.61</v>
      </c>
      <c r="F6" s="3">
        <f t="shared" si="0"/>
        <v>3489.1289999999999</v>
      </c>
    </row>
    <row r="7" spans="1:6">
      <c r="A7" s="7">
        <v>3</v>
      </c>
      <c r="B7" s="8" t="s">
        <v>66</v>
      </c>
      <c r="C7" s="3"/>
      <c r="D7" s="6"/>
      <c r="E7" s="9"/>
      <c r="F7" s="3"/>
    </row>
    <row r="8" spans="1:6">
      <c r="A8" s="7" t="s">
        <v>67</v>
      </c>
      <c r="B8" s="3" t="s">
        <v>81</v>
      </c>
      <c r="C8" s="8">
        <v>10.49</v>
      </c>
      <c r="D8" s="3" t="s">
        <v>28</v>
      </c>
      <c r="E8" s="3">
        <v>864.24</v>
      </c>
      <c r="F8" s="3">
        <f t="shared" ref="F8:F9" si="1">C8*E8</f>
        <v>9065.8775999999998</v>
      </c>
    </row>
    <row r="9" spans="1:6">
      <c r="A9" s="7" t="s">
        <v>69</v>
      </c>
      <c r="B9" s="3" t="s">
        <v>82</v>
      </c>
      <c r="C9" s="8">
        <v>20.98</v>
      </c>
      <c r="D9" s="3" t="s">
        <v>28</v>
      </c>
      <c r="E9" s="3">
        <v>466.97</v>
      </c>
      <c r="F9" s="3">
        <f t="shared" si="1"/>
        <v>9797.0306</v>
      </c>
    </row>
    <row r="10" spans="1:6">
      <c r="A10" s="7"/>
      <c r="B10" s="8"/>
      <c r="C10" s="9"/>
      <c r="D10" s="6"/>
      <c r="E10" s="9" t="s">
        <v>76</v>
      </c>
      <c r="F10" s="15">
        <f>SUM(F5:F9)</f>
        <v>141051.54399999999</v>
      </c>
    </row>
    <row r="11" spans="1:6" ht="30">
      <c r="A11" s="7"/>
      <c r="B11" s="8"/>
      <c r="C11" s="9"/>
      <c r="D11" s="6"/>
      <c r="E11" s="3" t="s">
        <v>48</v>
      </c>
      <c r="F11" s="3">
        <f>F10*12/100</f>
        <v>16926.185279999998</v>
      </c>
    </row>
    <row r="12" spans="1:6">
      <c r="A12" s="7"/>
      <c r="B12" s="8"/>
      <c r="C12" s="9"/>
      <c r="D12" s="6"/>
      <c r="E12" s="3"/>
      <c r="F12" s="3">
        <f>F11+F10</f>
        <v>157977.72928</v>
      </c>
    </row>
    <row r="13" spans="1:6" ht="30">
      <c r="A13" s="7"/>
      <c r="B13" s="8"/>
      <c r="C13" s="9"/>
      <c r="D13" s="6"/>
      <c r="E13" s="3" t="s">
        <v>49</v>
      </c>
      <c r="F13" s="3">
        <f>F12*1/100</f>
        <v>1579.7772927999999</v>
      </c>
    </row>
    <row r="14" spans="1:6">
      <c r="A14" s="7"/>
      <c r="B14" s="8"/>
      <c r="C14" s="9"/>
      <c r="D14" s="6"/>
      <c r="E14" s="3" t="s">
        <v>76</v>
      </c>
      <c r="F14" s="3">
        <f>F13+F12</f>
        <v>159557.50657279999</v>
      </c>
    </row>
  </sheetData>
  <mergeCells count="3">
    <mergeCell ref="A1:F1"/>
    <mergeCell ref="A2:F2"/>
    <mergeCell ref="A3:F3"/>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L25"/>
  <sheetViews>
    <sheetView workbookViewId="0">
      <selection activeCell="A3" sqref="A3:H3"/>
    </sheetView>
  </sheetViews>
  <sheetFormatPr defaultRowHeight="15"/>
  <cols>
    <col min="1" max="1" width="9.140625" style="10"/>
    <col min="2" max="2" width="42.85546875" style="11" customWidth="1"/>
    <col min="3" max="4" width="0" style="1" hidden="1" customWidth="1"/>
    <col min="5" max="5" width="9.140625" style="1"/>
    <col min="6" max="6" width="9.140625" style="12"/>
    <col min="7" max="7" width="9.140625" style="1"/>
    <col min="8" max="8" width="16.42578125" style="13" customWidth="1"/>
    <col min="9" max="16384" width="9.140625" style="1"/>
  </cols>
  <sheetData>
    <row r="1" spans="1:12" ht="18.75">
      <c r="A1" s="73" t="s">
        <v>0</v>
      </c>
      <c r="B1" s="73"/>
      <c r="C1" s="73"/>
      <c r="D1" s="73"/>
      <c r="E1" s="73"/>
      <c r="F1" s="73"/>
      <c r="G1" s="73"/>
      <c r="H1" s="73"/>
    </row>
    <row r="2" spans="1:12" ht="18.75">
      <c r="A2" s="73" t="s">
        <v>1</v>
      </c>
      <c r="B2" s="73"/>
      <c r="C2" s="73"/>
      <c r="D2" s="73"/>
      <c r="E2" s="73"/>
      <c r="F2" s="73"/>
      <c r="G2" s="73"/>
      <c r="H2" s="73"/>
    </row>
    <row r="3" spans="1:12" ht="48.75" customHeight="1">
      <c r="A3" s="74" t="s">
        <v>118</v>
      </c>
      <c r="B3" s="75"/>
      <c r="C3" s="75"/>
      <c r="D3" s="75"/>
      <c r="E3" s="75"/>
      <c r="F3" s="75"/>
      <c r="G3" s="75"/>
      <c r="H3" s="76"/>
    </row>
    <row r="4" spans="1:12">
      <c r="A4" s="2" t="s">
        <v>3</v>
      </c>
      <c r="B4" s="2" t="s">
        <v>4</v>
      </c>
      <c r="C4" s="2" t="s">
        <v>5</v>
      </c>
      <c r="D4" s="2"/>
      <c r="E4" s="2" t="s">
        <v>5</v>
      </c>
      <c r="F4" s="2" t="s">
        <v>6</v>
      </c>
      <c r="G4" s="2" t="s">
        <v>7</v>
      </c>
      <c r="H4" s="2" t="s">
        <v>8</v>
      </c>
    </row>
    <row r="5" spans="1:12" ht="30">
      <c r="A5" s="3" t="s">
        <v>9</v>
      </c>
      <c r="B5" s="3" t="s">
        <v>10</v>
      </c>
      <c r="C5" s="3">
        <v>5.67</v>
      </c>
      <c r="D5" s="3">
        <v>0.56999999999999995</v>
      </c>
      <c r="E5" s="3">
        <v>2.84</v>
      </c>
      <c r="F5" s="3" t="s">
        <v>11</v>
      </c>
      <c r="G5" s="3">
        <v>497.98</v>
      </c>
      <c r="H5" s="3">
        <f>E5*G5</f>
        <v>1414.2631999999999</v>
      </c>
    </row>
    <row r="6" spans="1:12" ht="120">
      <c r="A6" s="3" t="s">
        <v>12</v>
      </c>
      <c r="B6" s="3" t="s">
        <v>13</v>
      </c>
      <c r="C6" s="3">
        <v>53.1</v>
      </c>
      <c r="D6" s="3">
        <v>25.49</v>
      </c>
      <c r="E6" s="3">
        <v>76.47</v>
      </c>
      <c r="F6" s="3" t="s">
        <v>11</v>
      </c>
      <c r="G6" s="3">
        <v>153.84</v>
      </c>
      <c r="H6" s="3">
        <f t="shared" ref="H6:H20" si="0">E6*G6</f>
        <v>11764.1448</v>
      </c>
      <c r="L6" s="1" t="s">
        <v>14</v>
      </c>
    </row>
    <row r="7" spans="1:12" ht="105">
      <c r="A7" s="3" t="s">
        <v>15</v>
      </c>
      <c r="B7" s="3" t="s">
        <v>16</v>
      </c>
      <c r="C7" s="3">
        <v>4.43</v>
      </c>
      <c r="D7" s="3">
        <v>2.13</v>
      </c>
      <c r="E7" s="3">
        <v>6.38</v>
      </c>
      <c r="F7" s="3" t="s">
        <v>11</v>
      </c>
      <c r="G7" s="3">
        <v>415.58</v>
      </c>
      <c r="H7" s="3">
        <f t="shared" si="0"/>
        <v>2651.4004</v>
      </c>
    </row>
    <row r="8" spans="1:12" ht="90">
      <c r="A8" s="3" t="s">
        <v>17</v>
      </c>
      <c r="B8" s="3" t="s">
        <v>18</v>
      </c>
      <c r="C8" s="3">
        <v>7.38</v>
      </c>
      <c r="D8" s="3">
        <v>3.55</v>
      </c>
      <c r="E8" s="3">
        <v>10.63</v>
      </c>
      <c r="F8" s="3" t="s">
        <v>11</v>
      </c>
      <c r="G8" s="3">
        <v>1438.96</v>
      </c>
      <c r="H8" s="3">
        <f t="shared" si="0"/>
        <v>15296.144800000002</v>
      </c>
    </row>
    <row r="9" spans="1:12" ht="135">
      <c r="A9" s="3" t="s">
        <v>19</v>
      </c>
      <c r="B9" s="3" t="s">
        <v>20</v>
      </c>
      <c r="C9" s="3">
        <v>6.2</v>
      </c>
      <c r="D9" s="3">
        <v>3</v>
      </c>
      <c r="E9" s="3">
        <v>9.1999999999999993</v>
      </c>
      <c r="F9" s="3" t="s">
        <v>11</v>
      </c>
      <c r="G9" s="3">
        <v>4492.3599999999997</v>
      </c>
      <c r="H9" s="3">
        <f t="shared" si="0"/>
        <v>41329.711999999992</v>
      </c>
    </row>
    <row r="10" spans="1:12" ht="120">
      <c r="A10" s="3" t="s">
        <v>21</v>
      </c>
      <c r="B10" s="3" t="s">
        <v>22</v>
      </c>
      <c r="C10" s="3">
        <v>15.93</v>
      </c>
      <c r="D10" s="3">
        <v>7.65</v>
      </c>
      <c r="E10" s="3">
        <v>25.49</v>
      </c>
      <c r="F10" s="3" t="s">
        <v>11</v>
      </c>
      <c r="G10" s="3">
        <v>2873.96</v>
      </c>
      <c r="H10" s="3">
        <f t="shared" si="0"/>
        <v>73257.240399999995</v>
      </c>
    </row>
    <row r="11" spans="1:12" ht="90">
      <c r="A11" s="3" t="s">
        <v>23</v>
      </c>
      <c r="B11" s="3" t="s">
        <v>24</v>
      </c>
      <c r="C11" s="3">
        <v>135.5</v>
      </c>
      <c r="D11" s="3">
        <v>65.099999999999994</v>
      </c>
      <c r="E11" s="3">
        <v>171.9</v>
      </c>
      <c r="F11" s="3" t="s">
        <v>25</v>
      </c>
      <c r="G11" s="3">
        <v>293.85000000000002</v>
      </c>
      <c r="H11" s="3">
        <f t="shared" si="0"/>
        <v>50512.815000000002</v>
      </c>
    </row>
    <row r="12" spans="1:12" ht="105">
      <c r="A12" s="3" t="s">
        <v>26</v>
      </c>
      <c r="B12" s="3" t="s">
        <v>27</v>
      </c>
      <c r="C12" s="3">
        <v>1.9</v>
      </c>
      <c r="D12" s="3">
        <v>5.7</v>
      </c>
      <c r="E12" s="3">
        <v>10.199999999999999</v>
      </c>
      <c r="F12" s="3" t="s">
        <v>28</v>
      </c>
      <c r="G12" s="3">
        <v>6092.63</v>
      </c>
      <c r="H12" s="3">
        <f t="shared" si="0"/>
        <v>62144.825999999994</v>
      </c>
    </row>
    <row r="13" spans="1:12" ht="120">
      <c r="A13" s="3" t="s">
        <v>29</v>
      </c>
      <c r="B13" s="3" t="s">
        <v>30</v>
      </c>
      <c r="C13" s="3">
        <v>0.16700000000000001</v>
      </c>
      <c r="D13" s="3">
        <v>0.5</v>
      </c>
      <c r="E13" s="18">
        <v>0.75</v>
      </c>
      <c r="F13" s="3" t="s">
        <v>31</v>
      </c>
      <c r="G13" s="3">
        <v>77259.94</v>
      </c>
      <c r="H13" s="3">
        <f t="shared" si="0"/>
        <v>57944.955000000002</v>
      </c>
    </row>
    <row r="14" spans="1:12" ht="60">
      <c r="A14" s="3" t="s">
        <v>32</v>
      </c>
      <c r="B14" s="3" t="s">
        <v>33</v>
      </c>
      <c r="C14" s="4">
        <v>4.96</v>
      </c>
      <c r="D14" s="4">
        <v>14.87</v>
      </c>
      <c r="E14" s="3">
        <v>14.87</v>
      </c>
      <c r="F14" s="3" t="s">
        <v>34</v>
      </c>
      <c r="G14" s="5">
        <v>184.61</v>
      </c>
      <c r="H14" s="3">
        <f t="shared" si="0"/>
        <v>2745.1507000000001</v>
      </c>
    </row>
    <row r="15" spans="1:12">
      <c r="A15" s="6">
        <v>11</v>
      </c>
      <c r="B15" s="3" t="s">
        <v>35</v>
      </c>
      <c r="C15" s="3"/>
      <c r="D15" s="3"/>
      <c r="E15" s="3"/>
      <c r="F15" s="3"/>
      <c r="G15" s="3"/>
      <c r="H15" s="3"/>
    </row>
    <row r="16" spans="1:12" ht="16.5">
      <c r="A16" s="3" t="s">
        <v>36</v>
      </c>
      <c r="B16" s="3" t="s">
        <v>37</v>
      </c>
      <c r="C16" s="3">
        <v>14.09</v>
      </c>
      <c r="D16" s="3">
        <v>8.8699999999999992</v>
      </c>
      <c r="E16" s="3">
        <v>23.87</v>
      </c>
      <c r="F16" s="3" t="s">
        <v>38</v>
      </c>
      <c r="G16" s="3">
        <v>864.24</v>
      </c>
      <c r="H16" s="3">
        <f t="shared" si="0"/>
        <v>20629.408800000001</v>
      </c>
    </row>
    <row r="17" spans="1:8" ht="16.5">
      <c r="A17" s="3" t="s">
        <v>39</v>
      </c>
      <c r="B17" s="3" t="s">
        <v>40</v>
      </c>
      <c r="C17" s="3">
        <v>4.43</v>
      </c>
      <c r="D17" s="3">
        <v>2.13</v>
      </c>
      <c r="E17" s="3">
        <v>6.38</v>
      </c>
      <c r="F17" s="3" t="s">
        <v>38</v>
      </c>
      <c r="G17" s="3">
        <v>408.12</v>
      </c>
      <c r="H17" s="3">
        <f t="shared" si="0"/>
        <v>2603.8056000000001</v>
      </c>
    </row>
    <row r="18" spans="1:8" ht="16.5">
      <c r="A18" s="3" t="s">
        <v>41</v>
      </c>
      <c r="B18" s="3" t="s">
        <v>42</v>
      </c>
      <c r="C18" s="3">
        <v>23.31</v>
      </c>
      <c r="D18" s="3">
        <v>11.2</v>
      </c>
      <c r="E18" s="3">
        <v>36.119999999999997</v>
      </c>
      <c r="F18" s="3" t="s">
        <v>38</v>
      </c>
      <c r="G18" s="3">
        <v>788.88</v>
      </c>
      <c r="H18" s="3">
        <f t="shared" si="0"/>
        <v>28494.345599999997</v>
      </c>
    </row>
    <row r="19" spans="1:8" ht="16.5">
      <c r="A19" s="3" t="s">
        <v>43</v>
      </c>
      <c r="B19" s="3" t="s">
        <v>44</v>
      </c>
      <c r="C19" s="3">
        <v>7.22</v>
      </c>
      <c r="D19" s="3">
        <v>7.58</v>
      </c>
      <c r="E19" s="3">
        <v>17.100000000000001</v>
      </c>
      <c r="F19" s="3" t="s">
        <v>38</v>
      </c>
      <c r="G19" s="3">
        <v>466.97</v>
      </c>
      <c r="H19" s="3">
        <f t="shared" si="0"/>
        <v>7985.1870000000008</v>
      </c>
    </row>
    <row r="20" spans="1:8" ht="16.5">
      <c r="A20" s="3" t="s">
        <v>45</v>
      </c>
      <c r="B20" s="3" t="s">
        <v>46</v>
      </c>
      <c r="C20" s="3">
        <v>53.1</v>
      </c>
      <c r="D20" s="3">
        <v>25.49</v>
      </c>
      <c r="E20" s="3">
        <v>76.47</v>
      </c>
      <c r="F20" s="3" t="s">
        <v>38</v>
      </c>
      <c r="G20" s="3">
        <v>177.1</v>
      </c>
      <c r="H20" s="3">
        <f t="shared" si="0"/>
        <v>13542.837</v>
      </c>
    </row>
    <row r="21" spans="1:8">
      <c r="A21" s="3"/>
      <c r="B21" s="3"/>
      <c r="C21" s="3"/>
      <c r="D21" s="3"/>
      <c r="E21" s="3"/>
      <c r="F21" s="3"/>
      <c r="G21" s="3" t="s">
        <v>47</v>
      </c>
      <c r="H21" s="3">
        <f>SUM(H5:H20)</f>
        <v>392316.23629999999</v>
      </c>
    </row>
    <row r="22" spans="1:8" ht="30">
      <c r="A22" s="7"/>
      <c r="B22" s="8"/>
      <c r="C22" s="9"/>
      <c r="D22" s="9"/>
      <c r="E22" s="9"/>
      <c r="F22" s="6"/>
      <c r="G22" s="3" t="s">
        <v>48</v>
      </c>
      <c r="H22" s="3">
        <f>H21*12/100</f>
        <v>47077.948356000001</v>
      </c>
    </row>
    <row r="23" spans="1:8">
      <c r="A23" s="7"/>
      <c r="B23" s="8"/>
      <c r="C23" s="9"/>
      <c r="D23" s="9"/>
      <c r="E23" s="9"/>
      <c r="F23" s="6"/>
      <c r="G23" s="3"/>
      <c r="H23" s="3">
        <f>H22+H21</f>
        <v>439394.184656</v>
      </c>
    </row>
    <row r="24" spans="1:8" ht="30">
      <c r="A24" s="7"/>
      <c r="B24" s="8"/>
      <c r="C24" s="9"/>
      <c r="D24" s="9"/>
      <c r="E24" s="9"/>
      <c r="F24" s="6"/>
      <c r="G24" s="3" t="s">
        <v>49</v>
      </c>
      <c r="H24" s="3">
        <f>H23*1/100</f>
        <v>4393.9418465600002</v>
      </c>
    </row>
    <row r="25" spans="1:8" ht="19.5" customHeight="1">
      <c r="A25" s="7"/>
      <c r="B25" s="8"/>
      <c r="C25" s="9"/>
      <c r="D25" s="9"/>
      <c r="E25" s="9"/>
      <c r="F25" s="6"/>
      <c r="G25" s="3" t="s">
        <v>50</v>
      </c>
      <c r="H25" s="3">
        <f>H24+H23</f>
        <v>443788.12650255999</v>
      </c>
    </row>
  </sheetData>
  <mergeCells count="3">
    <mergeCell ref="A1:H1"/>
    <mergeCell ref="A2:H2"/>
    <mergeCell ref="A3:H3"/>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L25"/>
  <sheetViews>
    <sheetView workbookViewId="0">
      <selection activeCell="A3" sqref="A3:H3"/>
    </sheetView>
  </sheetViews>
  <sheetFormatPr defaultRowHeight="15"/>
  <cols>
    <col min="1" max="1" width="9.140625" style="10"/>
    <col min="2" max="2" width="42.85546875" style="11" customWidth="1"/>
    <col min="3" max="4" width="0" style="1" hidden="1" customWidth="1"/>
    <col min="5" max="5" width="9.140625" style="1"/>
    <col min="6" max="6" width="9.140625" style="12"/>
    <col min="7" max="7" width="9.140625" style="1"/>
    <col min="8" max="8" width="16.42578125" style="13" customWidth="1"/>
    <col min="9" max="16384" width="9.140625" style="1"/>
  </cols>
  <sheetData>
    <row r="1" spans="1:12" ht="18.75">
      <c r="A1" s="73" t="s">
        <v>0</v>
      </c>
      <c r="B1" s="73"/>
      <c r="C1" s="73"/>
      <c r="D1" s="73"/>
      <c r="E1" s="73"/>
      <c r="F1" s="73"/>
      <c r="G1" s="73"/>
      <c r="H1" s="73"/>
    </row>
    <row r="2" spans="1:12" ht="18.75">
      <c r="A2" s="73" t="s">
        <v>1</v>
      </c>
      <c r="B2" s="73"/>
      <c r="C2" s="73"/>
      <c r="D2" s="73"/>
      <c r="E2" s="73"/>
      <c r="F2" s="73"/>
      <c r="G2" s="73"/>
      <c r="H2" s="73"/>
    </row>
    <row r="3" spans="1:12" ht="48.75" customHeight="1">
      <c r="A3" s="74" t="s">
        <v>83</v>
      </c>
      <c r="B3" s="75"/>
      <c r="C3" s="75"/>
      <c r="D3" s="75"/>
      <c r="E3" s="75"/>
      <c r="F3" s="75"/>
      <c r="G3" s="75"/>
      <c r="H3" s="76"/>
    </row>
    <row r="4" spans="1:12">
      <c r="A4" s="2" t="s">
        <v>3</v>
      </c>
      <c r="B4" s="2" t="s">
        <v>4</v>
      </c>
      <c r="C4" s="2" t="s">
        <v>5</v>
      </c>
      <c r="D4" s="2"/>
      <c r="E4" s="2" t="s">
        <v>5</v>
      </c>
      <c r="F4" s="2" t="s">
        <v>6</v>
      </c>
      <c r="G4" s="2" t="s">
        <v>7</v>
      </c>
      <c r="H4" s="2" t="s">
        <v>8</v>
      </c>
    </row>
    <row r="5" spans="1:12" ht="30">
      <c r="A5" s="3" t="s">
        <v>9</v>
      </c>
      <c r="B5" s="3" t="s">
        <v>10</v>
      </c>
      <c r="C5" s="3">
        <v>5.67</v>
      </c>
      <c r="D5" s="3">
        <v>0.56999999999999995</v>
      </c>
      <c r="E5" s="3">
        <v>2.84</v>
      </c>
      <c r="F5" s="3" t="s">
        <v>11</v>
      </c>
      <c r="G5" s="3">
        <v>497.98</v>
      </c>
      <c r="H5" s="3">
        <f>E5*G5</f>
        <v>1414.2631999999999</v>
      </c>
    </row>
    <row r="6" spans="1:12" ht="120">
      <c r="A6" s="3" t="s">
        <v>12</v>
      </c>
      <c r="B6" s="3" t="s">
        <v>13</v>
      </c>
      <c r="C6" s="3">
        <v>53.1</v>
      </c>
      <c r="D6" s="3">
        <v>25.49</v>
      </c>
      <c r="E6" s="3">
        <v>18.73</v>
      </c>
      <c r="F6" s="3" t="s">
        <v>11</v>
      </c>
      <c r="G6" s="3">
        <v>153.84</v>
      </c>
      <c r="H6" s="3">
        <f t="shared" ref="H6:H20" si="0">E6*G6</f>
        <v>2881.4232000000002</v>
      </c>
      <c r="L6" s="1" t="s">
        <v>14</v>
      </c>
    </row>
    <row r="7" spans="1:12" ht="105">
      <c r="A7" s="3" t="s">
        <v>15</v>
      </c>
      <c r="B7" s="3" t="s">
        <v>16</v>
      </c>
      <c r="C7" s="3">
        <v>4.43</v>
      </c>
      <c r="D7" s="3">
        <v>2.13</v>
      </c>
      <c r="E7" s="3">
        <v>1.34</v>
      </c>
      <c r="F7" s="3" t="s">
        <v>11</v>
      </c>
      <c r="G7" s="3">
        <v>415.58</v>
      </c>
      <c r="H7" s="3">
        <f t="shared" si="0"/>
        <v>556.87720000000002</v>
      </c>
    </row>
    <row r="8" spans="1:12" ht="90">
      <c r="A8" s="3" t="s">
        <v>17</v>
      </c>
      <c r="B8" s="3" t="s">
        <v>18</v>
      </c>
      <c r="C8" s="3">
        <v>7.38</v>
      </c>
      <c r="D8" s="3">
        <v>3.55</v>
      </c>
      <c r="E8" s="3">
        <v>2.2400000000000002</v>
      </c>
      <c r="F8" s="3" t="s">
        <v>11</v>
      </c>
      <c r="G8" s="3">
        <v>1438.96</v>
      </c>
      <c r="H8" s="3">
        <f t="shared" si="0"/>
        <v>3223.2704000000003</v>
      </c>
    </row>
    <row r="9" spans="1:12" ht="135">
      <c r="A9" s="3" t="s">
        <v>19</v>
      </c>
      <c r="B9" s="3" t="s">
        <v>20</v>
      </c>
      <c r="C9" s="3">
        <v>6.2</v>
      </c>
      <c r="D9" s="3">
        <v>3</v>
      </c>
      <c r="E9" s="3">
        <v>1.9319999999999999</v>
      </c>
      <c r="F9" s="3" t="s">
        <v>11</v>
      </c>
      <c r="G9" s="3">
        <v>4492.3599999999997</v>
      </c>
      <c r="H9" s="3">
        <f t="shared" si="0"/>
        <v>8679.2395199999992</v>
      </c>
    </row>
    <row r="10" spans="1:12" ht="120">
      <c r="A10" s="3" t="s">
        <v>21</v>
      </c>
      <c r="B10" s="3" t="s">
        <v>22</v>
      </c>
      <c r="C10" s="3">
        <v>15.93</v>
      </c>
      <c r="D10" s="3">
        <v>7.65</v>
      </c>
      <c r="E10" s="3">
        <v>5.35</v>
      </c>
      <c r="F10" s="3" t="s">
        <v>11</v>
      </c>
      <c r="G10" s="3">
        <v>2873.96</v>
      </c>
      <c r="H10" s="3">
        <f t="shared" si="0"/>
        <v>15375.686</v>
      </c>
    </row>
    <row r="11" spans="1:12" ht="90">
      <c r="A11" s="3" t="s">
        <v>23</v>
      </c>
      <c r="B11" s="3" t="s">
        <v>24</v>
      </c>
      <c r="C11" s="3">
        <v>135.5</v>
      </c>
      <c r="D11" s="3">
        <v>65.099999999999994</v>
      </c>
      <c r="E11" s="3">
        <v>24.4</v>
      </c>
      <c r="F11" s="3" t="s">
        <v>25</v>
      </c>
      <c r="G11" s="3">
        <v>293.85000000000002</v>
      </c>
      <c r="H11" s="3">
        <f t="shared" si="0"/>
        <v>7169.9400000000005</v>
      </c>
    </row>
    <row r="12" spans="1:12" ht="105">
      <c r="A12" s="3" t="s">
        <v>26</v>
      </c>
      <c r="B12" s="3" t="s">
        <v>27</v>
      </c>
      <c r="C12" s="3">
        <v>1.9</v>
      </c>
      <c r="D12" s="3">
        <v>5.7</v>
      </c>
      <c r="E12" s="3">
        <v>7.1</v>
      </c>
      <c r="F12" s="3" t="s">
        <v>28</v>
      </c>
      <c r="G12" s="3">
        <v>6092.63</v>
      </c>
      <c r="H12" s="3">
        <f t="shared" si="0"/>
        <v>43257.672999999995</v>
      </c>
    </row>
    <row r="13" spans="1:12" ht="120">
      <c r="A13" s="3" t="s">
        <v>29</v>
      </c>
      <c r="B13" s="3" t="s">
        <v>30</v>
      </c>
      <c r="C13" s="3">
        <v>0.16700000000000001</v>
      </c>
      <c r="D13" s="3">
        <v>0.5</v>
      </c>
      <c r="E13" s="18">
        <v>0.315</v>
      </c>
      <c r="F13" s="3" t="s">
        <v>31</v>
      </c>
      <c r="G13" s="3">
        <v>77259.94</v>
      </c>
      <c r="H13" s="3">
        <f t="shared" si="0"/>
        <v>24336.881100000002</v>
      </c>
    </row>
    <row r="14" spans="1:12" ht="60">
      <c r="A14" s="3" t="s">
        <v>32</v>
      </c>
      <c r="B14" s="3" t="s">
        <v>33</v>
      </c>
      <c r="C14" s="4">
        <v>4.96</v>
      </c>
      <c r="D14" s="4">
        <v>14.87</v>
      </c>
      <c r="E14" s="3">
        <v>14.5</v>
      </c>
      <c r="F14" s="3" t="s">
        <v>34</v>
      </c>
      <c r="G14" s="5">
        <v>184.61</v>
      </c>
      <c r="H14" s="3">
        <f t="shared" si="0"/>
        <v>2676.8450000000003</v>
      </c>
    </row>
    <row r="15" spans="1:12">
      <c r="A15" s="6">
        <v>11</v>
      </c>
      <c r="B15" s="3" t="s">
        <v>35</v>
      </c>
      <c r="C15" s="3"/>
      <c r="D15" s="3"/>
      <c r="E15" s="3"/>
      <c r="F15" s="3"/>
      <c r="G15" s="3"/>
      <c r="H15" s="3"/>
    </row>
    <row r="16" spans="1:12" ht="16.5">
      <c r="A16" s="3" t="s">
        <v>36</v>
      </c>
      <c r="B16" s="3" t="s">
        <v>37</v>
      </c>
      <c r="C16" s="3">
        <v>14.09</v>
      </c>
      <c r="D16" s="3">
        <v>8.8699999999999992</v>
      </c>
      <c r="E16" s="3">
        <v>6.9</v>
      </c>
      <c r="F16" s="3" t="s">
        <v>38</v>
      </c>
      <c r="G16" s="3">
        <v>864.24</v>
      </c>
      <c r="H16" s="3">
        <f t="shared" si="0"/>
        <v>5963.2560000000003</v>
      </c>
    </row>
    <row r="17" spans="1:8" ht="16.5">
      <c r="A17" s="3" t="s">
        <v>39</v>
      </c>
      <c r="B17" s="3" t="s">
        <v>40</v>
      </c>
      <c r="C17" s="3">
        <v>4.43</v>
      </c>
      <c r="D17" s="3">
        <v>2.13</v>
      </c>
      <c r="E17" s="3">
        <v>1.34</v>
      </c>
      <c r="F17" s="3" t="s">
        <v>38</v>
      </c>
      <c r="G17" s="3">
        <v>408.12</v>
      </c>
      <c r="H17" s="3">
        <f t="shared" si="0"/>
        <v>546.88080000000002</v>
      </c>
    </row>
    <row r="18" spans="1:8" ht="16.5">
      <c r="A18" s="3" t="s">
        <v>41</v>
      </c>
      <c r="B18" s="3" t="s">
        <v>42</v>
      </c>
      <c r="C18" s="3">
        <v>23.31</v>
      </c>
      <c r="D18" s="3">
        <v>11.2</v>
      </c>
      <c r="E18" s="3">
        <v>7.59</v>
      </c>
      <c r="F18" s="3" t="s">
        <v>38</v>
      </c>
      <c r="G18" s="3">
        <v>788.88</v>
      </c>
      <c r="H18" s="3">
        <f t="shared" si="0"/>
        <v>5987.5991999999997</v>
      </c>
    </row>
    <row r="19" spans="1:8" ht="16.5">
      <c r="A19" s="3" t="s">
        <v>43</v>
      </c>
      <c r="B19" s="3" t="s">
        <v>44</v>
      </c>
      <c r="C19" s="3">
        <v>7.22</v>
      </c>
      <c r="D19" s="3">
        <v>7.58</v>
      </c>
      <c r="E19" s="3">
        <v>7.88</v>
      </c>
      <c r="F19" s="3" t="s">
        <v>38</v>
      </c>
      <c r="G19" s="3">
        <v>466.97</v>
      </c>
      <c r="H19" s="3">
        <f t="shared" si="0"/>
        <v>3679.7236000000003</v>
      </c>
    </row>
    <row r="20" spans="1:8" ht="16.5">
      <c r="A20" s="3" t="s">
        <v>45</v>
      </c>
      <c r="B20" s="3" t="s">
        <v>46</v>
      </c>
      <c r="C20" s="3">
        <v>53.1</v>
      </c>
      <c r="D20" s="3">
        <v>25.49</v>
      </c>
      <c r="E20" s="3">
        <v>18.73</v>
      </c>
      <c r="F20" s="3" t="s">
        <v>38</v>
      </c>
      <c r="G20" s="3">
        <v>177.1</v>
      </c>
      <c r="H20" s="3">
        <f t="shared" si="0"/>
        <v>3317.0830000000001</v>
      </c>
    </row>
    <row r="21" spans="1:8">
      <c r="A21" s="3"/>
      <c r="B21" s="3"/>
      <c r="C21" s="3"/>
      <c r="D21" s="3"/>
      <c r="E21" s="3"/>
      <c r="F21" s="3"/>
      <c r="G21" s="3" t="s">
        <v>47</v>
      </c>
      <c r="H21" s="3">
        <f>SUM(H5:H20)</f>
        <v>129066.64121999999</v>
      </c>
    </row>
    <row r="22" spans="1:8" ht="30">
      <c r="A22" s="7"/>
      <c r="B22" s="8"/>
      <c r="C22" s="9"/>
      <c r="D22" s="9"/>
      <c r="E22" s="9"/>
      <c r="F22" s="6"/>
      <c r="G22" s="3" t="s">
        <v>48</v>
      </c>
      <c r="H22" s="3">
        <f>H21*12/100</f>
        <v>15487.996946399999</v>
      </c>
    </row>
    <row r="23" spans="1:8">
      <c r="A23" s="7"/>
      <c r="B23" s="8"/>
      <c r="C23" s="9"/>
      <c r="D23" s="9"/>
      <c r="E23" s="9"/>
      <c r="F23" s="6"/>
      <c r="G23" s="3"/>
      <c r="H23" s="3">
        <f>H22+H21</f>
        <v>144554.63816639999</v>
      </c>
    </row>
    <row r="24" spans="1:8" ht="30">
      <c r="A24" s="7"/>
      <c r="B24" s="8"/>
      <c r="C24" s="9"/>
      <c r="D24" s="9"/>
      <c r="E24" s="9"/>
      <c r="F24" s="6"/>
      <c r="G24" s="3" t="s">
        <v>49</v>
      </c>
      <c r="H24" s="3">
        <f>H23*1/100</f>
        <v>1445.5463816639999</v>
      </c>
    </row>
    <row r="25" spans="1:8" ht="19.5" customHeight="1">
      <c r="A25" s="7"/>
      <c r="B25" s="8"/>
      <c r="C25" s="9"/>
      <c r="D25" s="9"/>
      <c r="E25" s="9"/>
      <c r="F25" s="6"/>
      <c r="G25" s="3" t="s">
        <v>50</v>
      </c>
      <c r="H25" s="3">
        <f>H24+H23</f>
        <v>146000.18454806399</v>
      </c>
    </row>
  </sheetData>
  <mergeCells count="3">
    <mergeCell ref="A1:H1"/>
    <mergeCell ref="A2:H2"/>
    <mergeCell ref="A3:H3"/>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L25"/>
  <sheetViews>
    <sheetView workbookViewId="0">
      <selection activeCell="A3" sqref="A3:H3"/>
    </sheetView>
  </sheetViews>
  <sheetFormatPr defaultRowHeight="15"/>
  <cols>
    <col min="1" max="1" width="9.140625" style="10"/>
    <col min="2" max="2" width="42.85546875" style="11" customWidth="1"/>
    <col min="3" max="4" width="0" style="1" hidden="1" customWidth="1"/>
    <col min="5" max="5" width="9.140625" style="1"/>
    <col min="6" max="6" width="9.140625" style="12"/>
    <col min="7" max="7" width="9.140625" style="1"/>
    <col min="8" max="8" width="16.42578125" style="13" customWidth="1"/>
    <col min="9" max="16384" width="9.140625" style="1"/>
  </cols>
  <sheetData>
    <row r="1" spans="1:12" ht="18.75">
      <c r="A1" s="73" t="s">
        <v>0</v>
      </c>
      <c r="B1" s="73"/>
      <c r="C1" s="73"/>
      <c r="D1" s="73"/>
      <c r="E1" s="73"/>
      <c r="F1" s="73"/>
      <c r="G1" s="73"/>
      <c r="H1" s="73"/>
    </row>
    <row r="2" spans="1:12" ht="18.75">
      <c r="A2" s="73" t="s">
        <v>1</v>
      </c>
      <c r="B2" s="73"/>
      <c r="C2" s="73"/>
      <c r="D2" s="73"/>
      <c r="E2" s="73"/>
      <c r="F2" s="73"/>
      <c r="G2" s="73"/>
      <c r="H2" s="73"/>
    </row>
    <row r="3" spans="1:12" ht="48.75" customHeight="1">
      <c r="A3" s="74" t="s">
        <v>2</v>
      </c>
      <c r="B3" s="75"/>
      <c r="C3" s="75"/>
      <c r="D3" s="75"/>
      <c r="E3" s="75"/>
      <c r="F3" s="75"/>
      <c r="G3" s="75"/>
      <c r="H3" s="76"/>
    </row>
    <row r="4" spans="1:12">
      <c r="A4" s="2" t="s">
        <v>3</v>
      </c>
      <c r="B4" s="2" t="s">
        <v>4</v>
      </c>
      <c r="C4" s="2" t="s">
        <v>5</v>
      </c>
      <c r="D4" s="2"/>
      <c r="E4" s="2" t="s">
        <v>5</v>
      </c>
      <c r="F4" s="2" t="s">
        <v>6</v>
      </c>
      <c r="G4" s="2" t="s">
        <v>7</v>
      </c>
      <c r="H4" s="2" t="s">
        <v>8</v>
      </c>
    </row>
    <row r="5" spans="1:12" ht="30">
      <c r="A5" s="3" t="s">
        <v>9</v>
      </c>
      <c r="B5" s="3" t="s">
        <v>10</v>
      </c>
      <c r="C5" s="3">
        <v>5.67</v>
      </c>
      <c r="D5" s="3">
        <v>0.56999999999999995</v>
      </c>
      <c r="E5" s="3">
        <v>2.84</v>
      </c>
      <c r="F5" s="3" t="s">
        <v>11</v>
      </c>
      <c r="G5" s="3">
        <v>497.98</v>
      </c>
      <c r="H5" s="3">
        <f>E5*G5</f>
        <v>1414.2631999999999</v>
      </c>
    </row>
    <row r="6" spans="1:12" ht="120">
      <c r="A6" s="3" t="s">
        <v>12</v>
      </c>
      <c r="B6" s="3" t="s">
        <v>13</v>
      </c>
      <c r="C6" s="3">
        <v>53.1</v>
      </c>
      <c r="D6" s="3">
        <v>25.49</v>
      </c>
      <c r="E6" s="3">
        <v>63.72</v>
      </c>
      <c r="F6" s="3" t="s">
        <v>11</v>
      </c>
      <c r="G6" s="3">
        <v>153.84</v>
      </c>
      <c r="H6" s="3">
        <f t="shared" ref="H6:H20" si="0">E6*G6</f>
        <v>9802.6848000000009</v>
      </c>
      <c r="L6" s="1" t="s">
        <v>14</v>
      </c>
    </row>
    <row r="7" spans="1:12" ht="105">
      <c r="A7" s="3" t="s">
        <v>15</v>
      </c>
      <c r="B7" s="3" t="s">
        <v>16</v>
      </c>
      <c r="C7" s="3">
        <v>4.43</v>
      </c>
      <c r="D7" s="3">
        <v>2.13</v>
      </c>
      <c r="E7" s="3">
        <v>5.32</v>
      </c>
      <c r="F7" s="3" t="s">
        <v>11</v>
      </c>
      <c r="G7" s="3">
        <v>415.58</v>
      </c>
      <c r="H7" s="3">
        <f t="shared" si="0"/>
        <v>2210.8856000000001</v>
      </c>
    </row>
    <row r="8" spans="1:12" ht="90">
      <c r="A8" s="3" t="s">
        <v>17</v>
      </c>
      <c r="B8" s="3" t="s">
        <v>18</v>
      </c>
      <c r="C8" s="3">
        <v>7.38</v>
      </c>
      <c r="D8" s="3">
        <v>3.55</v>
      </c>
      <c r="E8" s="3">
        <v>8.86</v>
      </c>
      <c r="F8" s="3" t="s">
        <v>11</v>
      </c>
      <c r="G8" s="3">
        <v>1438.96</v>
      </c>
      <c r="H8" s="3">
        <f t="shared" si="0"/>
        <v>12749.185599999999</v>
      </c>
    </row>
    <row r="9" spans="1:12" ht="135">
      <c r="A9" s="3" t="s">
        <v>19</v>
      </c>
      <c r="B9" s="3" t="s">
        <v>20</v>
      </c>
      <c r="C9" s="3">
        <v>6.2</v>
      </c>
      <c r="D9" s="3">
        <v>3</v>
      </c>
      <c r="E9" s="3">
        <v>7.7</v>
      </c>
      <c r="F9" s="3" t="s">
        <v>11</v>
      </c>
      <c r="G9" s="3">
        <v>4492.3599999999997</v>
      </c>
      <c r="H9" s="3">
        <f t="shared" si="0"/>
        <v>34591.171999999999</v>
      </c>
    </row>
    <row r="10" spans="1:12" ht="120">
      <c r="A10" s="3" t="s">
        <v>21</v>
      </c>
      <c r="B10" s="3" t="s">
        <v>22</v>
      </c>
      <c r="C10" s="3">
        <v>15.93</v>
      </c>
      <c r="D10" s="3">
        <v>7.65</v>
      </c>
      <c r="E10" s="3">
        <v>21.24</v>
      </c>
      <c r="F10" s="3" t="s">
        <v>11</v>
      </c>
      <c r="G10" s="3">
        <v>2873.96</v>
      </c>
      <c r="H10" s="3">
        <f t="shared" si="0"/>
        <v>61042.910399999993</v>
      </c>
    </row>
    <row r="11" spans="1:12" ht="90">
      <c r="A11" s="3" t="s">
        <v>23</v>
      </c>
      <c r="B11" s="3" t="s">
        <v>24</v>
      </c>
      <c r="C11" s="3">
        <v>135.5</v>
      </c>
      <c r="D11" s="3">
        <v>65.099999999999994</v>
      </c>
      <c r="E11" s="3">
        <v>143.30000000000001</v>
      </c>
      <c r="F11" s="3" t="s">
        <v>25</v>
      </c>
      <c r="G11" s="3">
        <v>293.85000000000002</v>
      </c>
      <c r="H11" s="3">
        <f t="shared" si="0"/>
        <v>42108.705000000009</v>
      </c>
    </row>
    <row r="12" spans="1:12" ht="105">
      <c r="A12" s="3" t="s">
        <v>26</v>
      </c>
      <c r="B12" s="3" t="s">
        <v>27</v>
      </c>
      <c r="C12" s="3">
        <v>1.9</v>
      </c>
      <c r="D12" s="3">
        <v>5.7</v>
      </c>
      <c r="E12" s="3">
        <v>6.8</v>
      </c>
      <c r="F12" s="3" t="s">
        <v>28</v>
      </c>
      <c r="G12" s="3">
        <v>6092.63</v>
      </c>
      <c r="H12" s="3">
        <f t="shared" si="0"/>
        <v>41429.883999999998</v>
      </c>
    </row>
    <row r="13" spans="1:12" ht="120">
      <c r="A13" s="3" t="s">
        <v>29</v>
      </c>
      <c r="B13" s="3" t="s">
        <v>30</v>
      </c>
      <c r="C13" s="3">
        <v>0.16700000000000001</v>
      </c>
      <c r="D13" s="3">
        <v>0.5</v>
      </c>
      <c r="E13" s="3">
        <v>0.6</v>
      </c>
      <c r="F13" s="3" t="s">
        <v>31</v>
      </c>
      <c r="G13" s="3">
        <v>77259.94</v>
      </c>
      <c r="H13" s="3">
        <f t="shared" si="0"/>
        <v>46355.964</v>
      </c>
    </row>
    <row r="14" spans="1:12" ht="60">
      <c r="A14" s="3" t="s">
        <v>32</v>
      </c>
      <c r="B14" s="3" t="s">
        <v>33</v>
      </c>
      <c r="C14" s="4">
        <v>4.96</v>
      </c>
      <c r="D14" s="4">
        <v>14.87</v>
      </c>
      <c r="E14" s="3">
        <v>14.87</v>
      </c>
      <c r="F14" s="3" t="s">
        <v>34</v>
      </c>
      <c r="G14" s="5">
        <v>184.61</v>
      </c>
      <c r="H14" s="3">
        <f t="shared" si="0"/>
        <v>2745.1507000000001</v>
      </c>
    </row>
    <row r="15" spans="1:12">
      <c r="A15" s="6">
        <v>11</v>
      </c>
      <c r="B15" s="3" t="s">
        <v>35</v>
      </c>
      <c r="C15" s="3"/>
      <c r="D15" s="3"/>
      <c r="E15" s="3"/>
      <c r="F15" s="3"/>
      <c r="G15" s="3"/>
      <c r="H15" s="3"/>
    </row>
    <row r="16" spans="1:12" ht="16.5">
      <c r="A16" s="3" t="s">
        <v>36</v>
      </c>
      <c r="B16" s="3" t="s">
        <v>37</v>
      </c>
      <c r="C16" s="3">
        <v>14.09</v>
      </c>
      <c r="D16" s="3">
        <v>8.8699999999999992</v>
      </c>
      <c r="E16" s="3">
        <v>19.22</v>
      </c>
      <c r="F16" s="3" t="s">
        <v>38</v>
      </c>
      <c r="G16" s="3">
        <v>864.24</v>
      </c>
      <c r="H16" s="3">
        <f t="shared" si="0"/>
        <v>16610.692800000001</v>
      </c>
    </row>
    <row r="17" spans="1:8" ht="16.5">
      <c r="A17" s="3" t="s">
        <v>39</v>
      </c>
      <c r="B17" s="3" t="s">
        <v>40</v>
      </c>
      <c r="C17" s="3">
        <v>4.43</v>
      </c>
      <c r="D17" s="3">
        <v>2.13</v>
      </c>
      <c r="E17" s="3">
        <v>5.32</v>
      </c>
      <c r="F17" s="3" t="s">
        <v>38</v>
      </c>
      <c r="G17" s="3">
        <v>408.12</v>
      </c>
      <c r="H17" s="3">
        <f t="shared" si="0"/>
        <v>2171.1984000000002</v>
      </c>
    </row>
    <row r="18" spans="1:8" ht="16.5">
      <c r="A18" s="3" t="s">
        <v>41</v>
      </c>
      <c r="B18" s="3" t="s">
        <v>42</v>
      </c>
      <c r="C18" s="3">
        <v>23.31</v>
      </c>
      <c r="D18" s="3">
        <v>11.2</v>
      </c>
      <c r="E18" s="3">
        <v>30.1</v>
      </c>
      <c r="F18" s="3" t="s">
        <v>38</v>
      </c>
      <c r="G18" s="3">
        <v>788.88</v>
      </c>
      <c r="H18" s="3">
        <f t="shared" si="0"/>
        <v>23745.288</v>
      </c>
    </row>
    <row r="19" spans="1:8" ht="16.5">
      <c r="A19" s="3" t="s">
        <v>43</v>
      </c>
      <c r="B19" s="3" t="s">
        <v>44</v>
      </c>
      <c r="C19" s="3">
        <v>7.22</v>
      </c>
      <c r="D19" s="3">
        <v>7.58</v>
      </c>
      <c r="E19" s="3">
        <v>12.76</v>
      </c>
      <c r="F19" s="3" t="s">
        <v>38</v>
      </c>
      <c r="G19" s="3">
        <v>466.97</v>
      </c>
      <c r="H19" s="3">
        <f t="shared" si="0"/>
        <v>5958.5372000000007</v>
      </c>
    </row>
    <row r="20" spans="1:8" ht="16.5">
      <c r="A20" s="3" t="s">
        <v>45</v>
      </c>
      <c r="B20" s="3" t="s">
        <v>46</v>
      </c>
      <c r="C20" s="3">
        <v>53.1</v>
      </c>
      <c r="D20" s="3">
        <v>25.49</v>
      </c>
      <c r="E20" s="3">
        <v>63.72</v>
      </c>
      <c r="F20" s="3" t="s">
        <v>38</v>
      </c>
      <c r="G20" s="3">
        <v>177.1</v>
      </c>
      <c r="H20" s="3">
        <f t="shared" si="0"/>
        <v>11284.812</v>
      </c>
    </row>
    <row r="21" spans="1:8">
      <c r="A21" s="3"/>
      <c r="B21" s="3"/>
      <c r="C21" s="3"/>
      <c r="D21" s="3"/>
      <c r="E21" s="3"/>
      <c r="F21" s="3"/>
      <c r="G21" s="3" t="s">
        <v>47</v>
      </c>
      <c r="H21" s="3">
        <f>SUM(H5:H20)</f>
        <v>314221.33370000002</v>
      </c>
    </row>
    <row r="22" spans="1:8" ht="30">
      <c r="A22" s="7"/>
      <c r="B22" s="8"/>
      <c r="C22" s="9"/>
      <c r="D22" s="9"/>
      <c r="E22" s="9"/>
      <c r="F22" s="6"/>
      <c r="G22" s="3" t="s">
        <v>48</v>
      </c>
      <c r="H22" s="3">
        <f>H21*12/100</f>
        <v>37706.560043999998</v>
      </c>
    </row>
    <row r="23" spans="1:8">
      <c r="A23" s="7"/>
      <c r="B23" s="8"/>
      <c r="C23" s="9"/>
      <c r="D23" s="9"/>
      <c r="E23" s="9"/>
      <c r="F23" s="6"/>
      <c r="G23" s="3"/>
      <c r="H23" s="3">
        <f>H22+H21</f>
        <v>351927.893744</v>
      </c>
    </row>
    <row r="24" spans="1:8" ht="30">
      <c r="A24" s="7"/>
      <c r="B24" s="8"/>
      <c r="C24" s="9"/>
      <c r="D24" s="9"/>
      <c r="E24" s="9"/>
      <c r="F24" s="6"/>
      <c r="G24" s="3" t="s">
        <v>49</v>
      </c>
      <c r="H24" s="3">
        <f>H23*1/100</f>
        <v>3519.2789374399999</v>
      </c>
    </row>
    <row r="25" spans="1:8" ht="19.5" customHeight="1">
      <c r="A25" s="7"/>
      <c r="B25" s="8"/>
      <c r="C25" s="9"/>
      <c r="D25" s="9"/>
      <c r="E25" s="9"/>
      <c r="F25" s="6"/>
      <c r="G25" s="3" t="s">
        <v>50</v>
      </c>
      <c r="H25" s="3">
        <f>H24+H23</f>
        <v>355447.17268144002</v>
      </c>
    </row>
  </sheetData>
  <mergeCells count="3">
    <mergeCell ref="A1:H1"/>
    <mergeCell ref="A2:H2"/>
    <mergeCell ref="A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F25"/>
  <sheetViews>
    <sheetView topLeftCell="A10" workbookViewId="0">
      <selection activeCell="A3" sqref="A3:F3"/>
    </sheetView>
  </sheetViews>
  <sheetFormatPr defaultRowHeight="15"/>
  <cols>
    <col min="1" max="1" width="9.140625" style="10"/>
    <col min="2" max="2" width="42.85546875" style="11" customWidth="1"/>
    <col min="3" max="3" width="9.140625" style="1"/>
    <col min="4" max="4" width="9.140625" style="12"/>
    <col min="5" max="5" width="9.140625" style="1"/>
    <col min="6" max="6" width="16.42578125" style="13" customWidth="1"/>
    <col min="7" max="16384" width="9.140625" style="1"/>
  </cols>
  <sheetData>
    <row r="1" spans="1:6" ht="18.75">
      <c r="A1" s="73" t="s">
        <v>51</v>
      </c>
      <c r="B1" s="73"/>
      <c r="C1" s="73"/>
      <c r="D1" s="73"/>
      <c r="E1" s="73"/>
      <c r="F1" s="73"/>
    </row>
    <row r="2" spans="1:6" ht="18.75">
      <c r="A2" s="73" t="s">
        <v>1</v>
      </c>
      <c r="B2" s="73"/>
      <c r="C2" s="73"/>
      <c r="D2" s="73"/>
      <c r="E2" s="73"/>
      <c r="F2" s="73"/>
    </row>
    <row r="3" spans="1:6" ht="48.75" customHeight="1">
      <c r="A3" s="83" t="s">
        <v>84</v>
      </c>
      <c r="B3" s="83"/>
      <c r="C3" s="83"/>
      <c r="D3" s="83"/>
      <c r="E3" s="83"/>
      <c r="F3" s="83"/>
    </row>
    <row r="4" spans="1:6">
      <c r="A4" s="2" t="s">
        <v>3</v>
      </c>
      <c r="B4" s="2" t="s">
        <v>4</v>
      </c>
      <c r="C4" s="2" t="s">
        <v>5</v>
      </c>
      <c r="D4" s="2" t="s">
        <v>6</v>
      </c>
      <c r="E4" s="2" t="s">
        <v>7</v>
      </c>
      <c r="F4" s="2" t="s">
        <v>8</v>
      </c>
    </row>
    <row r="5" spans="1:6" ht="120">
      <c r="A5" s="3" t="s">
        <v>85</v>
      </c>
      <c r="B5" s="3" t="s">
        <v>13</v>
      </c>
      <c r="C5" s="15">
        <v>42.49</v>
      </c>
      <c r="D5" s="3" t="s">
        <v>28</v>
      </c>
      <c r="E5" s="15">
        <v>153.84</v>
      </c>
      <c r="F5" s="3">
        <f t="shared" ref="F5:F10" si="0">ROUND(E5*C5,2)</f>
        <v>6536.66</v>
      </c>
    </row>
    <row r="6" spans="1:6" ht="105">
      <c r="A6" s="3" t="s">
        <v>86</v>
      </c>
      <c r="B6" s="3" t="s">
        <v>16</v>
      </c>
      <c r="C6" s="15">
        <v>3.55</v>
      </c>
      <c r="D6" s="3" t="s">
        <v>28</v>
      </c>
      <c r="E6" s="15">
        <v>415.58</v>
      </c>
      <c r="F6" s="3">
        <f t="shared" si="0"/>
        <v>1475.31</v>
      </c>
    </row>
    <row r="7" spans="1:6" ht="90">
      <c r="A7" s="3" t="s">
        <v>87</v>
      </c>
      <c r="B7" s="3" t="s">
        <v>18</v>
      </c>
      <c r="C7" s="15">
        <v>5.91</v>
      </c>
      <c r="D7" s="3" t="s">
        <v>28</v>
      </c>
      <c r="E7" s="15">
        <v>1438.96</v>
      </c>
      <c r="F7" s="3">
        <f t="shared" si="0"/>
        <v>8504.25</v>
      </c>
    </row>
    <row r="8" spans="1:6" ht="135">
      <c r="A8" s="3" t="s">
        <v>88</v>
      </c>
      <c r="B8" s="3" t="s">
        <v>89</v>
      </c>
      <c r="C8" s="15">
        <v>15.58</v>
      </c>
      <c r="D8" s="3" t="s">
        <v>28</v>
      </c>
      <c r="E8" s="15">
        <v>5810.71</v>
      </c>
      <c r="F8" s="3">
        <f t="shared" si="0"/>
        <v>90530.86</v>
      </c>
    </row>
    <row r="9" spans="1:6" ht="45">
      <c r="A9" s="3" t="s">
        <v>90</v>
      </c>
      <c r="B9" s="3" t="s">
        <v>91</v>
      </c>
      <c r="C9" s="15">
        <v>12.4</v>
      </c>
      <c r="D9" s="3" t="s">
        <v>28</v>
      </c>
      <c r="E9" s="15">
        <v>6092.63</v>
      </c>
      <c r="F9" s="3">
        <f t="shared" si="0"/>
        <v>75548.61</v>
      </c>
    </row>
    <row r="10" spans="1:6" ht="120">
      <c r="A10" s="3" t="s">
        <v>92</v>
      </c>
      <c r="B10" s="3" t="s">
        <v>93</v>
      </c>
      <c r="C10" s="15">
        <v>0.89</v>
      </c>
      <c r="D10" s="3" t="s">
        <v>65</v>
      </c>
      <c r="E10" s="15">
        <v>79086.94</v>
      </c>
      <c r="F10" s="3">
        <f t="shared" si="0"/>
        <v>70387.38</v>
      </c>
    </row>
    <row r="11" spans="1:6" ht="120">
      <c r="A11" s="3" t="s">
        <v>94</v>
      </c>
      <c r="B11" s="3" t="s">
        <v>30</v>
      </c>
      <c r="C11" s="3">
        <v>1.48</v>
      </c>
      <c r="D11" s="3" t="s">
        <v>65</v>
      </c>
      <c r="E11" s="3">
        <v>77259.94</v>
      </c>
      <c r="F11" s="3">
        <f t="shared" ref="F11" si="1">C11*E11</f>
        <v>114344.71120000001</v>
      </c>
    </row>
    <row r="12" spans="1:6" ht="60">
      <c r="A12" s="3" t="s">
        <v>95</v>
      </c>
      <c r="B12" s="3" t="s">
        <v>33</v>
      </c>
      <c r="C12" s="4">
        <v>162.63999999999999</v>
      </c>
      <c r="D12" s="3" t="s">
        <v>34</v>
      </c>
      <c r="E12" s="5">
        <v>184.61</v>
      </c>
      <c r="F12" s="3">
        <f>ROUND(E12*C12,2)</f>
        <v>30024.97</v>
      </c>
    </row>
    <row r="13" spans="1:6">
      <c r="A13" s="6">
        <v>9</v>
      </c>
      <c r="B13" s="19" t="s">
        <v>66</v>
      </c>
      <c r="C13" s="19"/>
      <c r="D13" s="19"/>
      <c r="E13" s="19"/>
      <c r="F13" s="3"/>
    </row>
    <row r="14" spans="1:6">
      <c r="A14" s="7" t="s">
        <v>67</v>
      </c>
      <c r="B14" s="3" t="s">
        <v>96</v>
      </c>
      <c r="C14" s="8">
        <v>12.04</v>
      </c>
      <c r="D14" s="3" t="s">
        <v>28</v>
      </c>
      <c r="E14" s="3">
        <v>864.24</v>
      </c>
      <c r="F14" s="3">
        <f t="shared" ref="F14:F18" si="2">C14*E14</f>
        <v>10405.4496</v>
      </c>
    </row>
    <row r="15" spans="1:6">
      <c r="A15" s="7" t="s">
        <v>69</v>
      </c>
      <c r="B15" s="3" t="s">
        <v>97</v>
      </c>
      <c r="C15" s="8">
        <v>3.55</v>
      </c>
      <c r="D15" s="3" t="s">
        <v>28</v>
      </c>
      <c r="E15" s="3">
        <v>408.24</v>
      </c>
      <c r="F15" s="3">
        <f t="shared" si="2"/>
        <v>1449.252</v>
      </c>
    </row>
    <row r="16" spans="1:6">
      <c r="A16" s="7" t="s">
        <v>71</v>
      </c>
      <c r="B16" s="3" t="s">
        <v>98</v>
      </c>
      <c r="C16" s="8">
        <v>5.91</v>
      </c>
      <c r="D16" s="3" t="s">
        <v>28</v>
      </c>
      <c r="E16" s="3">
        <v>788.88</v>
      </c>
      <c r="F16" s="3">
        <f t="shared" si="2"/>
        <v>4662.2808000000005</v>
      </c>
    </row>
    <row r="17" spans="1:6">
      <c r="A17" s="7" t="s">
        <v>72</v>
      </c>
      <c r="B17" s="3" t="s">
        <v>99</v>
      </c>
      <c r="C17" s="8">
        <v>24.08</v>
      </c>
      <c r="D17" s="3" t="s">
        <v>28</v>
      </c>
      <c r="E17" s="3">
        <v>466.97</v>
      </c>
      <c r="F17" s="3">
        <f t="shared" si="2"/>
        <v>11244.6376</v>
      </c>
    </row>
    <row r="18" spans="1:6">
      <c r="A18" s="7" t="s">
        <v>74</v>
      </c>
      <c r="B18" s="3" t="s">
        <v>100</v>
      </c>
      <c r="C18" s="8">
        <v>42.4</v>
      </c>
      <c r="D18" s="3" t="s">
        <v>28</v>
      </c>
      <c r="E18" s="3">
        <v>177.1</v>
      </c>
      <c r="F18" s="3">
        <f t="shared" si="2"/>
        <v>7509.0399999999991</v>
      </c>
    </row>
    <row r="19" spans="1:6" ht="15.75">
      <c r="A19" s="88" t="s">
        <v>47</v>
      </c>
      <c r="B19" s="88"/>
      <c r="C19" s="88"/>
      <c r="D19" s="88"/>
      <c r="E19" s="88"/>
      <c r="F19" s="16">
        <f>SUM(F5:F18)</f>
        <v>432623.41120000003</v>
      </c>
    </row>
    <row r="20" spans="1:6" ht="30">
      <c r="A20" s="7"/>
      <c r="B20" s="8"/>
      <c r="C20" s="9"/>
      <c r="D20" s="6"/>
      <c r="E20" s="3" t="s">
        <v>48</v>
      </c>
      <c r="F20" s="3">
        <f>F19*12/100</f>
        <v>51914.809344000008</v>
      </c>
    </row>
    <row r="21" spans="1:6">
      <c r="A21" s="7"/>
      <c r="B21" s="8"/>
      <c r="C21" s="9"/>
      <c r="D21" s="6"/>
      <c r="E21" s="3"/>
      <c r="F21" s="3">
        <f>F20+F19</f>
        <v>484538.22054400004</v>
      </c>
    </row>
    <row r="22" spans="1:6" ht="30">
      <c r="A22" s="7"/>
      <c r="B22" s="8"/>
      <c r="C22" s="9"/>
      <c r="D22" s="6"/>
      <c r="E22" s="3" t="s">
        <v>49</v>
      </c>
      <c r="F22" s="3">
        <f>F21*1/100</f>
        <v>4845.3822054400007</v>
      </c>
    </row>
    <row r="23" spans="1:6">
      <c r="A23" s="7"/>
      <c r="B23" s="8"/>
      <c r="C23" s="9"/>
      <c r="D23" s="6"/>
      <c r="E23" s="3" t="s">
        <v>50</v>
      </c>
      <c r="F23" s="3">
        <f>F22+F21</f>
        <v>489383.60274944006</v>
      </c>
    </row>
    <row r="25" spans="1:6" ht="19.5" customHeight="1"/>
  </sheetData>
  <mergeCells count="4">
    <mergeCell ref="A1:F1"/>
    <mergeCell ref="A2:F2"/>
    <mergeCell ref="A3:F3"/>
    <mergeCell ref="A19:E19"/>
  </mergeCell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F21"/>
  <sheetViews>
    <sheetView topLeftCell="A7" workbookViewId="0">
      <selection activeCell="F6" sqref="F6"/>
    </sheetView>
  </sheetViews>
  <sheetFormatPr defaultRowHeight="15"/>
  <cols>
    <col min="1" max="1" width="9.140625" style="10"/>
    <col min="2" max="2" width="45.28515625" style="11" customWidth="1"/>
    <col min="3" max="3" width="10.140625" style="1" customWidth="1"/>
    <col min="4" max="4" width="9.140625" style="12"/>
    <col min="5" max="5" width="9.7109375" style="1" bestFit="1" customWidth="1"/>
    <col min="6" max="6" width="16.42578125" style="13" customWidth="1"/>
    <col min="7" max="16384" width="9.140625" style="1"/>
  </cols>
  <sheetData>
    <row r="1" spans="1:6" ht="18.75">
      <c r="A1" s="73" t="s">
        <v>51</v>
      </c>
      <c r="B1" s="73"/>
      <c r="C1" s="73"/>
      <c r="D1" s="73"/>
      <c r="E1" s="73"/>
      <c r="F1" s="73"/>
    </row>
    <row r="2" spans="1:6" ht="18.75">
      <c r="A2" s="73" t="s">
        <v>1</v>
      </c>
      <c r="B2" s="73"/>
      <c r="C2" s="73"/>
      <c r="D2" s="73"/>
      <c r="E2" s="73"/>
      <c r="F2" s="73"/>
    </row>
    <row r="3" spans="1:6" ht="36.75" customHeight="1">
      <c r="A3" s="92" t="s">
        <v>344</v>
      </c>
      <c r="B3" s="93"/>
      <c r="C3" s="93"/>
      <c r="D3" s="93"/>
      <c r="E3" s="93"/>
      <c r="F3" s="94"/>
    </row>
    <row r="4" spans="1:6">
      <c r="A4" s="2" t="s">
        <v>3</v>
      </c>
      <c r="B4" s="2" t="s">
        <v>4</v>
      </c>
      <c r="C4" s="2" t="s">
        <v>5</v>
      </c>
      <c r="D4" s="2" t="s">
        <v>6</v>
      </c>
      <c r="E4" s="2" t="s">
        <v>7</v>
      </c>
      <c r="F4" s="2" t="s">
        <v>8</v>
      </c>
    </row>
    <row r="5" spans="1:6" ht="30">
      <c r="A5" s="14">
        <v>1</v>
      </c>
      <c r="B5" s="3" t="s">
        <v>53</v>
      </c>
      <c r="C5" s="3">
        <v>2</v>
      </c>
      <c r="D5" s="6" t="s">
        <v>54</v>
      </c>
      <c r="E5" s="3">
        <v>330.4</v>
      </c>
      <c r="F5" s="3">
        <f>C5*E5</f>
        <v>660.8</v>
      </c>
    </row>
    <row r="6" spans="1:6" ht="120">
      <c r="A6" s="14" t="s">
        <v>193</v>
      </c>
      <c r="B6" s="3" t="s">
        <v>13</v>
      </c>
      <c r="C6" s="2">
        <v>9.3000000000000007</v>
      </c>
      <c r="D6" s="6" t="s">
        <v>28</v>
      </c>
      <c r="E6" s="15">
        <v>153.84</v>
      </c>
      <c r="F6" s="21">
        <f t="shared" ref="F6:F10" si="0">C6*E6</f>
        <v>1430.7120000000002</v>
      </c>
    </row>
    <row r="7" spans="1:6" ht="105">
      <c r="A7" s="14" t="s">
        <v>15</v>
      </c>
      <c r="B7" s="3" t="s">
        <v>56</v>
      </c>
      <c r="C7" s="21">
        <v>3.47</v>
      </c>
      <c r="D7" s="6" t="s">
        <v>28</v>
      </c>
      <c r="E7" s="15">
        <v>415.58</v>
      </c>
      <c r="F7" s="21">
        <f t="shared" si="0"/>
        <v>1442.0626</v>
      </c>
    </row>
    <row r="8" spans="1:6" ht="90">
      <c r="A8" s="14" t="s">
        <v>57</v>
      </c>
      <c r="B8" s="3" t="s">
        <v>58</v>
      </c>
      <c r="C8" s="2">
        <v>5.78</v>
      </c>
      <c r="D8" s="7" t="s">
        <v>28</v>
      </c>
      <c r="E8" s="15">
        <v>1438.96</v>
      </c>
      <c r="F8" s="21">
        <f t="shared" si="0"/>
        <v>8317.1887999999999</v>
      </c>
    </row>
    <row r="9" spans="1:6" ht="120">
      <c r="A9" s="3" t="s">
        <v>242</v>
      </c>
      <c r="B9" s="3" t="s">
        <v>243</v>
      </c>
      <c r="C9" s="3">
        <v>34.69</v>
      </c>
      <c r="D9" s="3" t="s">
        <v>207</v>
      </c>
      <c r="E9" s="60">
        <v>4858.76</v>
      </c>
      <c r="F9" s="3">
        <f>C9*E9</f>
        <v>168550.38440000001</v>
      </c>
    </row>
    <row r="10" spans="1:6" ht="45">
      <c r="A10" s="3" t="s">
        <v>241</v>
      </c>
      <c r="B10" s="3" t="s">
        <v>63</v>
      </c>
      <c r="C10" s="3">
        <v>32.53</v>
      </c>
      <c r="D10" s="3" t="s">
        <v>34</v>
      </c>
      <c r="E10" s="3">
        <v>184.61</v>
      </c>
      <c r="F10" s="3">
        <f t="shared" si="0"/>
        <v>6005.3633000000009</v>
      </c>
    </row>
    <row r="11" spans="1:6">
      <c r="A11" s="7">
        <v>7</v>
      </c>
      <c r="B11" s="8" t="s">
        <v>66</v>
      </c>
      <c r="C11" s="2"/>
      <c r="D11" s="6"/>
      <c r="E11" s="9"/>
      <c r="F11" s="21"/>
    </row>
    <row r="12" spans="1:6">
      <c r="A12" s="7" t="s">
        <v>67</v>
      </c>
      <c r="B12" s="3" t="s">
        <v>112</v>
      </c>
      <c r="C12" s="3">
        <v>14.92</v>
      </c>
      <c r="D12" s="3" t="s">
        <v>28</v>
      </c>
      <c r="E12" s="3">
        <v>790.67</v>
      </c>
      <c r="F12" s="3">
        <f t="shared" ref="F12:F16" si="1">C12*E12</f>
        <v>11796.796399999999</v>
      </c>
    </row>
    <row r="13" spans="1:6">
      <c r="A13" s="7" t="s">
        <v>69</v>
      </c>
      <c r="B13" s="3" t="s">
        <v>111</v>
      </c>
      <c r="C13" s="3">
        <v>3.47</v>
      </c>
      <c r="D13" s="3" t="s">
        <v>28</v>
      </c>
      <c r="E13" s="3">
        <v>437.55</v>
      </c>
      <c r="F13" s="3">
        <f t="shared" si="1"/>
        <v>1518.2985000000001</v>
      </c>
    </row>
    <row r="14" spans="1:6">
      <c r="A14" s="7" t="s">
        <v>71</v>
      </c>
      <c r="B14" s="3" t="s">
        <v>113</v>
      </c>
      <c r="C14" s="3">
        <v>5.78</v>
      </c>
      <c r="D14" s="3" t="s">
        <v>28</v>
      </c>
      <c r="E14" s="3">
        <v>712.09</v>
      </c>
      <c r="F14" s="3">
        <f t="shared" si="1"/>
        <v>4115.8802000000005</v>
      </c>
    </row>
    <row r="15" spans="1:6">
      <c r="A15" s="7" t="s">
        <v>72</v>
      </c>
      <c r="B15" s="3" t="s">
        <v>114</v>
      </c>
      <c r="C15" s="3">
        <v>29.84</v>
      </c>
      <c r="D15" s="3" t="s">
        <v>28</v>
      </c>
      <c r="E15" s="3">
        <v>393.4</v>
      </c>
      <c r="F15" s="3">
        <f t="shared" si="1"/>
        <v>11739.055999999999</v>
      </c>
    </row>
    <row r="16" spans="1:6">
      <c r="A16" s="7" t="s">
        <v>74</v>
      </c>
      <c r="B16" s="3" t="s">
        <v>46</v>
      </c>
      <c r="C16" s="3">
        <v>9.3000000000000007</v>
      </c>
      <c r="D16" s="3" t="s">
        <v>28</v>
      </c>
      <c r="E16" s="3">
        <v>177.1</v>
      </c>
      <c r="F16" s="3">
        <f t="shared" si="1"/>
        <v>1647.03</v>
      </c>
    </row>
    <row r="17" spans="1:6" ht="15.75">
      <c r="A17" s="7"/>
      <c r="B17" s="8"/>
      <c r="C17" s="9"/>
      <c r="D17" s="6"/>
      <c r="E17" s="9" t="s">
        <v>76</v>
      </c>
      <c r="F17" s="16">
        <f>SUM(F5:F16)</f>
        <v>217223.57220000002</v>
      </c>
    </row>
    <row r="18" spans="1:6" ht="30">
      <c r="A18" s="7"/>
      <c r="B18" s="8"/>
      <c r="C18" s="9"/>
      <c r="D18" s="6"/>
      <c r="E18" s="3" t="s">
        <v>48</v>
      </c>
      <c r="F18" s="3">
        <f>F17*12/100</f>
        <v>26066.828664000001</v>
      </c>
    </row>
    <row r="19" spans="1:6">
      <c r="A19" s="7"/>
      <c r="B19" s="8"/>
      <c r="C19" s="9"/>
      <c r="D19" s="6"/>
      <c r="E19" s="3"/>
      <c r="F19" s="3">
        <f>F18+F17</f>
        <v>243290.40086400002</v>
      </c>
    </row>
    <row r="20" spans="1:6" ht="30">
      <c r="A20" s="7"/>
      <c r="B20" s="8"/>
      <c r="C20" s="9"/>
      <c r="D20" s="6"/>
      <c r="E20" s="3" t="s">
        <v>49</v>
      </c>
      <c r="F20" s="3">
        <f>F19*1/100</f>
        <v>2432.90400864</v>
      </c>
    </row>
    <row r="21" spans="1:6">
      <c r="A21" s="7"/>
      <c r="B21" s="8"/>
      <c r="C21" s="9"/>
      <c r="D21" s="6"/>
      <c r="E21" s="3" t="s">
        <v>76</v>
      </c>
      <c r="F21" s="3">
        <f>F20+F19</f>
        <v>245723.30487264003</v>
      </c>
    </row>
  </sheetData>
  <mergeCells count="3">
    <mergeCell ref="A1:F1"/>
    <mergeCell ref="A2:F2"/>
    <mergeCell ref="A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15"/>
  <sheetViews>
    <sheetView topLeftCell="A7" workbookViewId="0">
      <selection activeCell="F15" sqref="F15"/>
    </sheetView>
  </sheetViews>
  <sheetFormatPr defaultColWidth="9.140625" defaultRowHeight="15"/>
  <cols>
    <col min="1" max="1" width="9.140625" style="10"/>
    <col min="2" max="2" width="48.7109375" style="11" customWidth="1"/>
    <col min="3" max="3" width="9.140625" style="1"/>
    <col min="4" max="4" width="9.140625" style="12"/>
    <col min="5" max="5" width="9.140625" style="1"/>
    <col min="6" max="6" width="16.42578125" style="13" customWidth="1"/>
    <col min="7" max="16384" width="9.140625" style="1"/>
  </cols>
  <sheetData>
    <row r="1" spans="1:6" ht="18.95" customHeight="1">
      <c r="A1" s="73" t="s">
        <v>51</v>
      </c>
      <c r="B1" s="73"/>
      <c r="C1" s="73"/>
      <c r="D1" s="73"/>
      <c r="E1" s="73"/>
      <c r="F1" s="73"/>
    </row>
    <row r="2" spans="1:6" ht="18.75">
      <c r="A2" s="73" t="s">
        <v>1</v>
      </c>
      <c r="B2" s="73"/>
      <c r="C2" s="73"/>
      <c r="D2" s="73"/>
      <c r="E2" s="73"/>
      <c r="F2" s="73"/>
    </row>
    <row r="3" spans="1:6" ht="44.45" customHeight="1">
      <c r="A3" s="83" t="s">
        <v>119</v>
      </c>
      <c r="B3" s="83"/>
      <c r="C3" s="83"/>
      <c r="D3" s="83"/>
      <c r="E3" s="83"/>
      <c r="F3" s="83"/>
    </row>
    <row r="4" spans="1:6">
      <c r="A4" s="2" t="s">
        <v>3</v>
      </c>
      <c r="B4" s="2" t="s">
        <v>4</v>
      </c>
      <c r="C4" s="2" t="s">
        <v>5</v>
      </c>
      <c r="D4" s="2" t="s">
        <v>6</v>
      </c>
      <c r="E4" s="2" t="s">
        <v>7</v>
      </c>
      <c r="F4" s="2" t="s">
        <v>8</v>
      </c>
    </row>
    <row r="5" spans="1:6" ht="84.6" customHeight="1">
      <c r="A5" s="20" t="s">
        <v>120</v>
      </c>
      <c r="B5" s="21" t="s">
        <v>121</v>
      </c>
      <c r="C5" s="21">
        <v>130.84</v>
      </c>
      <c r="D5" s="22" t="s">
        <v>11</v>
      </c>
      <c r="E5" s="2">
        <v>4858.76</v>
      </c>
      <c r="F5" s="23">
        <v>635720.16</v>
      </c>
    </row>
    <row r="6" spans="1:6" ht="60.95" customHeight="1">
      <c r="A6" s="20" t="s">
        <v>80</v>
      </c>
      <c r="B6" s="21" t="s">
        <v>122</v>
      </c>
      <c r="C6" s="21">
        <v>78.069999999999993</v>
      </c>
      <c r="D6" s="22" t="s">
        <v>25</v>
      </c>
      <c r="E6" s="2">
        <v>184.61</v>
      </c>
      <c r="F6" s="23">
        <v>14412.502699999999</v>
      </c>
    </row>
    <row r="7" spans="1:6" ht="15.75">
      <c r="A7" s="20">
        <v>3</v>
      </c>
      <c r="B7" s="21" t="s">
        <v>35</v>
      </c>
      <c r="C7" s="21"/>
      <c r="D7" s="22"/>
      <c r="E7" s="2"/>
      <c r="F7" s="23"/>
    </row>
    <row r="8" spans="1:6" ht="15.75">
      <c r="A8" s="20" t="s">
        <v>36</v>
      </c>
      <c r="B8" s="21" t="s">
        <v>123</v>
      </c>
      <c r="C8" s="21">
        <v>56.26</v>
      </c>
      <c r="D8" s="22" t="s">
        <v>124</v>
      </c>
      <c r="E8" s="2">
        <v>786.44</v>
      </c>
      <c r="F8" s="23">
        <f>ROUND(C8*E8,2)</f>
        <v>44245.11</v>
      </c>
    </row>
    <row r="9" spans="1:6" ht="15.75">
      <c r="A9" s="20" t="s">
        <v>39</v>
      </c>
      <c r="B9" s="21" t="s">
        <v>125</v>
      </c>
      <c r="C9" s="21">
        <v>112.52</v>
      </c>
      <c r="D9" s="22" t="s">
        <v>124</v>
      </c>
      <c r="E9" s="2">
        <v>436.52</v>
      </c>
      <c r="F9" s="23">
        <f t="shared" ref="F9" si="0">ROUND(C9*E9,2)</f>
        <v>49117.23</v>
      </c>
    </row>
    <row r="10" spans="1:6">
      <c r="A10" s="7"/>
      <c r="B10" s="8"/>
      <c r="C10" s="9"/>
      <c r="D10" s="6"/>
      <c r="E10" s="9" t="s">
        <v>76</v>
      </c>
      <c r="F10" s="24">
        <f>SUM(F5:F9)</f>
        <v>743495.00269999995</v>
      </c>
    </row>
    <row r="11" spans="1:6">
      <c r="A11" s="77" t="s">
        <v>126</v>
      </c>
      <c r="B11" s="78"/>
      <c r="C11" s="78"/>
      <c r="D11" s="78"/>
      <c r="E11" s="79"/>
      <c r="F11" s="23">
        <f>ROUND((F10*12%),2)</f>
        <v>89219.4</v>
      </c>
    </row>
    <row r="12" spans="1:6">
      <c r="A12" s="77" t="s">
        <v>47</v>
      </c>
      <c r="B12" s="78"/>
      <c r="C12" s="78"/>
      <c r="D12" s="78"/>
      <c r="E12" s="79"/>
      <c r="F12" s="23">
        <f>F10+F11</f>
        <v>832714.40269999998</v>
      </c>
    </row>
    <row r="13" spans="1:6">
      <c r="A13" s="77" t="s">
        <v>127</v>
      </c>
      <c r="B13" s="78"/>
      <c r="C13" s="78"/>
      <c r="D13" s="78"/>
      <c r="E13" s="79"/>
      <c r="F13" s="23">
        <f>ROUND((F12*1%),2)</f>
        <v>8327.14</v>
      </c>
    </row>
    <row r="14" spans="1:6">
      <c r="A14" s="77" t="s">
        <v>47</v>
      </c>
      <c r="B14" s="78"/>
      <c r="C14" s="78"/>
      <c r="D14" s="78"/>
      <c r="E14" s="79"/>
      <c r="F14" s="23">
        <f>F12+F13</f>
        <v>841041.54269999999</v>
      </c>
    </row>
    <row r="15" spans="1:6" ht="23.65" customHeight="1">
      <c r="A15" s="80" t="s">
        <v>128</v>
      </c>
      <c r="B15" s="81"/>
      <c r="C15" s="81"/>
      <c r="D15" s="81"/>
      <c r="E15" s="82"/>
      <c r="F15" s="25">
        <f>ROUND((F14),0)</f>
        <v>841042</v>
      </c>
    </row>
  </sheetData>
  <mergeCells count="8">
    <mergeCell ref="A14:E14"/>
    <mergeCell ref="A15:E15"/>
    <mergeCell ref="A1:F1"/>
    <mergeCell ref="A2:F2"/>
    <mergeCell ref="A3:F3"/>
    <mergeCell ref="A11:E11"/>
    <mergeCell ref="A12:E12"/>
    <mergeCell ref="A13:E13"/>
  </mergeCells>
  <pageMargins left="0.7" right="0.7" top="0.75" bottom="0.75" header="0.3" footer="0.3"/>
</worksheet>
</file>

<file path=xl/worksheets/sheet30.xml><?xml version="1.0" encoding="utf-8"?>
<worksheet xmlns="http://schemas.openxmlformats.org/spreadsheetml/2006/main" xmlns:r="http://schemas.openxmlformats.org/officeDocument/2006/relationships">
  <dimension ref="A1:J25"/>
  <sheetViews>
    <sheetView workbookViewId="0">
      <selection activeCell="A3" sqref="A3:F3"/>
    </sheetView>
  </sheetViews>
  <sheetFormatPr defaultRowHeight="15"/>
  <cols>
    <col min="1" max="1" width="9.140625" style="10"/>
    <col min="2" max="2" width="42.85546875" style="11" customWidth="1"/>
    <col min="3" max="3" width="9.140625" style="1"/>
    <col min="4" max="4" width="9.140625" style="12"/>
    <col min="5" max="5" width="9.140625" style="1"/>
    <col min="6" max="6" width="16.42578125" style="13" customWidth="1"/>
    <col min="7" max="16384" width="9.140625" style="1"/>
  </cols>
  <sheetData>
    <row r="1" spans="1:10" ht="18.75">
      <c r="A1" s="73" t="s">
        <v>0</v>
      </c>
      <c r="B1" s="73"/>
      <c r="C1" s="73"/>
      <c r="D1" s="73"/>
      <c r="E1" s="73"/>
      <c r="F1" s="73"/>
    </row>
    <row r="2" spans="1:10" ht="18.75">
      <c r="A2" s="73" t="s">
        <v>1</v>
      </c>
      <c r="B2" s="73"/>
      <c r="C2" s="73"/>
      <c r="D2" s="73"/>
      <c r="E2" s="73"/>
      <c r="F2" s="73"/>
    </row>
    <row r="3" spans="1:10" ht="48.75" customHeight="1">
      <c r="A3" s="74" t="s">
        <v>307</v>
      </c>
      <c r="B3" s="75"/>
      <c r="C3" s="75"/>
      <c r="D3" s="75"/>
      <c r="E3" s="75"/>
      <c r="F3" s="76"/>
    </row>
    <row r="4" spans="1:10">
      <c r="A4" s="2" t="s">
        <v>3</v>
      </c>
      <c r="B4" s="2" t="s">
        <v>4</v>
      </c>
      <c r="C4" s="2" t="s">
        <v>5</v>
      </c>
      <c r="D4" s="2" t="s">
        <v>6</v>
      </c>
      <c r="E4" s="2" t="s">
        <v>7</v>
      </c>
      <c r="F4" s="2" t="s">
        <v>8</v>
      </c>
    </row>
    <row r="5" spans="1:10" ht="94.5">
      <c r="A5" s="6" t="s">
        <v>308</v>
      </c>
      <c r="B5" s="20" t="s">
        <v>309</v>
      </c>
      <c r="C5" s="3">
        <v>7.36</v>
      </c>
      <c r="D5" s="6" t="s">
        <v>28</v>
      </c>
      <c r="E5" s="3">
        <v>878.79</v>
      </c>
      <c r="F5" s="3">
        <f t="shared" ref="F5" si="0">ROUND(E5*C5,2)</f>
        <v>6467.89</v>
      </c>
    </row>
    <row r="6" spans="1:10" ht="120">
      <c r="A6" s="3" t="s">
        <v>12</v>
      </c>
      <c r="B6" s="3" t="s">
        <v>13</v>
      </c>
      <c r="C6" s="3">
        <v>109.25</v>
      </c>
      <c r="D6" s="3" t="s">
        <v>11</v>
      </c>
      <c r="E6" s="3">
        <v>153.84</v>
      </c>
      <c r="F6" s="3">
        <f t="shared" ref="F6:F20" si="1">C6*E6</f>
        <v>16807.02</v>
      </c>
      <c r="J6" s="1" t="s">
        <v>14</v>
      </c>
    </row>
    <row r="7" spans="1:10" ht="105">
      <c r="A7" s="3" t="s">
        <v>15</v>
      </c>
      <c r="B7" s="3" t="s">
        <v>16</v>
      </c>
      <c r="C7" s="3">
        <v>10.23</v>
      </c>
      <c r="D7" s="3" t="s">
        <v>11</v>
      </c>
      <c r="E7" s="3">
        <v>415.58</v>
      </c>
      <c r="F7" s="3">
        <f t="shared" si="1"/>
        <v>4251.3833999999997</v>
      </c>
    </row>
    <row r="8" spans="1:10" ht="90">
      <c r="A8" s="3" t="s">
        <v>17</v>
      </c>
      <c r="B8" s="3" t="s">
        <v>18</v>
      </c>
      <c r="C8" s="3">
        <v>17.05</v>
      </c>
      <c r="D8" s="3" t="s">
        <v>11</v>
      </c>
      <c r="E8" s="3">
        <v>1438.96</v>
      </c>
      <c r="F8" s="3">
        <f t="shared" si="1"/>
        <v>24534.268</v>
      </c>
    </row>
    <row r="9" spans="1:10" ht="135">
      <c r="A9" s="3" t="s">
        <v>19</v>
      </c>
      <c r="B9" s="3" t="s">
        <v>20</v>
      </c>
      <c r="C9" s="3">
        <v>14.4</v>
      </c>
      <c r="D9" s="3" t="s">
        <v>11</v>
      </c>
      <c r="E9" s="3">
        <v>4492.3599999999997</v>
      </c>
      <c r="F9" s="3">
        <f t="shared" si="1"/>
        <v>64689.983999999997</v>
      </c>
    </row>
    <row r="10" spans="1:10" ht="120">
      <c r="A10" s="3" t="s">
        <v>21</v>
      </c>
      <c r="B10" s="3" t="s">
        <v>22</v>
      </c>
      <c r="C10" s="3">
        <v>33.25</v>
      </c>
      <c r="D10" s="3" t="s">
        <v>11</v>
      </c>
      <c r="E10" s="3">
        <v>2873.96</v>
      </c>
      <c r="F10" s="3">
        <f t="shared" si="1"/>
        <v>95559.17</v>
      </c>
    </row>
    <row r="11" spans="1:10" ht="90">
      <c r="A11" s="3" t="s">
        <v>23</v>
      </c>
      <c r="B11" s="3" t="s">
        <v>24</v>
      </c>
      <c r="C11" s="3">
        <v>256.58</v>
      </c>
      <c r="D11" s="3" t="s">
        <v>25</v>
      </c>
      <c r="E11" s="3">
        <v>293.85000000000002</v>
      </c>
      <c r="F11" s="3">
        <f t="shared" si="1"/>
        <v>75396.032999999996</v>
      </c>
    </row>
    <row r="12" spans="1:10" ht="105">
      <c r="A12" s="3" t="s">
        <v>26</v>
      </c>
      <c r="B12" s="3" t="s">
        <v>27</v>
      </c>
      <c r="C12" s="3">
        <v>20.8</v>
      </c>
      <c r="D12" s="3" t="s">
        <v>28</v>
      </c>
      <c r="E12" s="3">
        <v>6092.63</v>
      </c>
      <c r="F12" s="3">
        <f t="shared" si="1"/>
        <v>126726.70400000001</v>
      </c>
    </row>
    <row r="13" spans="1:10" ht="120">
      <c r="A13" s="3" t="s">
        <v>29</v>
      </c>
      <c r="B13" s="3" t="s">
        <v>30</v>
      </c>
      <c r="C13" s="18">
        <v>2.02</v>
      </c>
      <c r="D13" s="3" t="s">
        <v>31</v>
      </c>
      <c r="E13" s="3">
        <v>77259.94</v>
      </c>
      <c r="F13" s="3">
        <f t="shared" si="1"/>
        <v>156065.07880000002</v>
      </c>
    </row>
    <row r="14" spans="1:10" ht="60">
      <c r="A14" s="3" t="s">
        <v>32</v>
      </c>
      <c r="B14" s="3" t="s">
        <v>33</v>
      </c>
      <c r="C14" s="3">
        <v>106.13</v>
      </c>
      <c r="D14" s="3" t="s">
        <v>34</v>
      </c>
      <c r="E14" s="5">
        <v>184.61</v>
      </c>
      <c r="F14" s="3">
        <f t="shared" si="1"/>
        <v>19592.659299999999</v>
      </c>
    </row>
    <row r="15" spans="1:10">
      <c r="A15" s="6">
        <v>11</v>
      </c>
      <c r="B15" s="3" t="s">
        <v>35</v>
      </c>
      <c r="C15" s="3"/>
      <c r="D15" s="3"/>
      <c r="E15" s="3"/>
      <c r="F15" s="3"/>
    </row>
    <row r="16" spans="1:10">
      <c r="A16" s="3" t="s">
        <v>36</v>
      </c>
      <c r="B16" s="3" t="s">
        <v>112</v>
      </c>
      <c r="C16" s="3">
        <v>36.17</v>
      </c>
      <c r="D16" s="3" t="s">
        <v>28</v>
      </c>
      <c r="E16" s="3">
        <v>790.67</v>
      </c>
      <c r="F16" s="3">
        <f t="shared" si="1"/>
        <v>28598.533899999999</v>
      </c>
    </row>
    <row r="17" spans="1:6">
      <c r="A17" s="3" t="s">
        <v>39</v>
      </c>
      <c r="B17" s="3" t="s">
        <v>111</v>
      </c>
      <c r="C17" s="3">
        <v>10.23</v>
      </c>
      <c r="D17" s="3" t="s">
        <v>28</v>
      </c>
      <c r="E17" s="3">
        <v>437.55</v>
      </c>
      <c r="F17" s="3">
        <f t="shared" si="1"/>
        <v>4476.1365000000005</v>
      </c>
    </row>
    <row r="18" spans="1:6">
      <c r="A18" s="3" t="s">
        <v>41</v>
      </c>
      <c r="B18" s="3" t="s">
        <v>113</v>
      </c>
      <c r="C18" s="3">
        <v>50.3</v>
      </c>
      <c r="D18" s="3" t="s">
        <v>28</v>
      </c>
      <c r="E18" s="3">
        <v>712.09</v>
      </c>
      <c r="F18" s="3">
        <f t="shared" si="1"/>
        <v>35818.127</v>
      </c>
    </row>
    <row r="19" spans="1:6">
      <c r="A19" s="3" t="s">
        <v>43</v>
      </c>
      <c r="B19" s="3" t="s">
        <v>114</v>
      </c>
      <c r="C19" s="3">
        <v>30.85</v>
      </c>
      <c r="D19" s="3" t="s">
        <v>28</v>
      </c>
      <c r="E19" s="3">
        <v>393.4</v>
      </c>
      <c r="F19" s="3">
        <f t="shared" si="1"/>
        <v>12136.39</v>
      </c>
    </row>
    <row r="20" spans="1:6">
      <c r="A20" s="3" t="s">
        <v>45</v>
      </c>
      <c r="B20" s="3" t="s">
        <v>46</v>
      </c>
      <c r="C20" s="3">
        <v>109.25</v>
      </c>
      <c r="D20" s="3" t="s">
        <v>28</v>
      </c>
      <c r="E20" s="3">
        <v>177.1</v>
      </c>
      <c r="F20" s="3">
        <f t="shared" si="1"/>
        <v>19348.174999999999</v>
      </c>
    </row>
    <row r="21" spans="1:6">
      <c r="A21" s="3"/>
      <c r="B21" s="3"/>
      <c r="C21" s="3"/>
      <c r="D21" s="3"/>
      <c r="E21" s="3" t="s">
        <v>47</v>
      </c>
      <c r="F21" s="3">
        <f>SUM(F5:F20)</f>
        <v>690467.55290000013</v>
      </c>
    </row>
    <row r="22" spans="1:6" ht="30">
      <c r="A22" s="7"/>
      <c r="B22" s="8"/>
      <c r="C22" s="9"/>
      <c r="D22" s="6"/>
      <c r="E22" s="3" t="s">
        <v>48</v>
      </c>
      <c r="F22" s="3">
        <f>F21*12/100</f>
        <v>82856.106348000016</v>
      </c>
    </row>
    <row r="23" spans="1:6">
      <c r="A23" s="7"/>
      <c r="B23" s="8"/>
      <c r="C23" s="9"/>
      <c r="D23" s="6"/>
      <c r="E23" s="3"/>
      <c r="F23" s="3">
        <f>F22+F21</f>
        <v>773323.65924800013</v>
      </c>
    </row>
    <row r="24" spans="1:6" ht="30">
      <c r="A24" s="7"/>
      <c r="B24" s="8"/>
      <c r="C24" s="9"/>
      <c r="D24" s="6"/>
      <c r="E24" s="3" t="s">
        <v>49</v>
      </c>
      <c r="F24" s="3">
        <f>F23*1/100</f>
        <v>7733.2365924800015</v>
      </c>
    </row>
    <row r="25" spans="1:6" ht="19.5" customHeight="1">
      <c r="A25" s="7"/>
      <c r="B25" s="8"/>
      <c r="C25" s="9"/>
      <c r="D25" s="6"/>
      <c r="E25" s="3" t="s">
        <v>50</v>
      </c>
      <c r="F25" s="3">
        <f>F24+F23</f>
        <v>781056.89584048011</v>
      </c>
    </row>
  </sheetData>
  <mergeCells count="3">
    <mergeCell ref="A1:F1"/>
    <mergeCell ref="A2:F2"/>
    <mergeCell ref="A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10"/>
    <col min="2" max="2" width="45.28515625" style="11" customWidth="1"/>
    <col min="3" max="3" width="9.28515625" style="1" customWidth="1"/>
    <col min="4" max="4" width="9.140625" style="12"/>
    <col min="5" max="5" width="9.7109375" style="1" bestFit="1" customWidth="1"/>
    <col min="6" max="6" width="16.42578125" style="13" customWidth="1"/>
    <col min="7" max="16384" width="9.140625" style="1"/>
  </cols>
  <sheetData>
    <row r="1" spans="1:6" ht="18.75">
      <c r="A1" s="73" t="s">
        <v>51</v>
      </c>
      <c r="B1" s="73"/>
      <c r="C1" s="73"/>
      <c r="D1" s="73"/>
      <c r="E1" s="73"/>
      <c r="F1" s="73"/>
    </row>
    <row r="2" spans="1:6" ht="18.75">
      <c r="A2" s="73" t="s">
        <v>1</v>
      </c>
      <c r="B2" s="73"/>
      <c r="C2" s="73"/>
      <c r="D2" s="73"/>
      <c r="E2" s="73"/>
      <c r="F2" s="73"/>
    </row>
    <row r="3" spans="1:6" ht="62.25" customHeight="1">
      <c r="A3" s="74" t="s">
        <v>345</v>
      </c>
      <c r="B3" s="75"/>
      <c r="C3" s="75"/>
      <c r="D3" s="75"/>
      <c r="E3" s="75"/>
      <c r="F3" s="76"/>
    </row>
    <row r="4" spans="1:6">
      <c r="A4" s="2" t="s">
        <v>3</v>
      </c>
      <c r="B4" s="2" t="s">
        <v>4</v>
      </c>
      <c r="C4" s="2" t="s">
        <v>5</v>
      </c>
      <c r="D4" s="2" t="s">
        <v>6</v>
      </c>
      <c r="E4" s="2" t="s">
        <v>7</v>
      </c>
      <c r="F4" s="2" t="s">
        <v>8</v>
      </c>
    </row>
    <row r="5" spans="1:6" ht="30">
      <c r="A5" s="14">
        <v>1</v>
      </c>
      <c r="B5" s="3" t="s">
        <v>53</v>
      </c>
      <c r="C5" s="3">
        <v>2</v>
      </c>
      <c r="D5" s="3" t="s">
        <v>54</v>
      </c>
      <c r="E5" s="3">
        <v>330.4</v>
      </c>
      <c r="F5" s="3">
        <f>C5*E5</f>
        <v>660.8</v>
      </c>
    </row>
    <row r="6" spans="1:6" ht="120">
      <c r="A6" s="14" t="s">
        <v>193</v>
      </c>
      <c r="B6" s="3" t="s">
        <v>13</v>
      </c>
      <c r="C6" s="3">
        <v>24.07</v>
      </c>
      <c r="D6" s="3" t="s">
        <v>28</v>
      </c>
      <c r="E6" s="3">
        <v>153.84</v>
      </c>
      <c r="F6" s="3">
        <f t="shared" ref="F6:F10" si="0">C6*E6</f>
        <v>3702.9288000000001</v>
      </c>
    </row>
    <row r="7" spans="1:6" ht="105">
      <c r="A7" s="3" t="s">
        <v>15</v>
      </c>
      <c r="B7" s="3" t="s">
        <v>56</v>
      </c>
      <c r="C7" s="3">
        <v>12.04</v>
      </c>
      <c r="D7" s="3" t="s">
        <v>28</v>
      </c>
      <c r="E7" s="3">
        <v>415.58</v>
      </c>
      <c r="F7" s="3">
        <f t="shared" si="0"/>
        <v>5003.5831999999991</v>
      </c>
    </row>
    <row r="8" spans="1:6" ht="90">
      <c r="A8" s="3" t="s">
        <v>57</v>
      </c>
      <c r="B8" s="3" t="s">
        <v>58</v>
      </c>
      <c r="C8" s="3">
        <v>20.059999999999999</v>
      </c>
      <c r="D8" s="3" t="s">
        <v>28</v>
      </c>
      <c r="E8" s="3">
        <v>1336.28</v>
      </c>
      <c r="F8" s="3">
        <f t="shared" si="0"/>
        <v>26805.776799999996</v>
      </c>
    </row>
    <row r="9" spans="1:6" ht="135">
      <c r="A9" s="3" t="s">
        <v>195</v>
      </c>
      <c r="B9" s="3" t="s">
        <v>79</v>
      </c>
      <c r="C9" s="3">
        <v>24.07</v>
      </c>
      <c r="D9" s="3" t="s">
        <v>28</v>
      </c>
      <c r="E9" s="3">
        <v>4858.76</v>
      </c>
      <c r="F9" s="3">
        <f t="shared" si="0"/>
        <v>116950.35320000001</v>
      </c>
    </row>
    <row r="10" spans="1:6" ht="45">
      <c r="A10" s="3" t="s">
        <v>241</v>
      </c>
      <c r="B10" s="3" t="s">
        <v>63</v>
      </c>
      <c r="C10" s="3">
        <v>16.73</v>
      </c>
      <c r="D10" s="3" t="s">
        <v>34</v>
      </c>
      <c r="E10" s="3">
        <v>184.61</v>
      </c>
      <c r="F10" s="3">
        <f t="shared" si="0"/>
        <v>3088.5253000000002</v>
      </c>
    </row>
    <row r="11" spans="1:6">
      <c r="A11" s="6">
        <v>7</v>
      </c>
      <c r="B11" s="3" t="s">
        <v>66</v>
      </c>
      <c r="C11" s="3"/>
      <c r="D11" s="3"/>
      <c r="E11" s="3"/>
      <c r="F11" s="3"/>
    </row>
    <row r="12" spans="1:6">
      <c r="A12" s="7" t="s">
        <v>67</v>
      </c>
      <c r="B12" s="3" t="s">
        <v>112</v>
      </c>
      <c r="C12" s="3">
        <v>10.35</v>
      </c>
      <c r="D12" s="3" t="s">
        <v>28</v>
      </c>
      <c r="E12" s="3">
        <v>790.67</v>
      </c>
      <c r="F12" s="3">
        <f t="shared" ref="F12:F16" si="1">C12*E12</f>
        <v>8183.4344999999994</v>
      </c>
    </row>
    <row r="13" spans="1:6">
      <c r="A13" s="7" t="s">
        <v>69</v>
      </c>
      <c r="B13" s="3" t="s">
        <v>111</v>
      </c>
      <c r="C13" s="3">
        <v>12.04</v>
      </c>
      <c r="D13" s="3" t="s">
        <v>28</v>
      </c>
      <c r="E13" s="3">
        <v>437.55</v>
      </c>
      <c r="F13" s="3">
        <f t="shared" si="1"/>
        <v>5268.1019999999999</v>
      </c>
    </row>
    <row r="14" spans="1:6">
      <c r="A14" s="7" t="s">
        <v>71</v>
      </c>
      <c r="B14" s="3" t="s">
        <v>113</v>
      </c>
      <c r="C14" s="3">
        <v>20.059999999999999</v>
      </c>
      <c r="D14" s="3" t="s">
        <v>28</v>
      </c>
      <c r="E14" s="3">
        <v>712.09</v>
      </c>
      <c r="F14" s="3">
        <f t="shared" si="1"/>
        <v>14284.5254</v>
      </c>
    </row>
    <row r="15" spans="1:6">
      <c r="A15" s="7" t="s">
        <v>72</v>
      </c>
      <c r="B15" s="3" t="s">
        <v>114</v>
      </c>
      <c r="C15" s="3">
        <v>20.7</v>
      </c>
      <c r="D15" s="3" t="s">
        <v>28</v>
      </c>
      <c r="E15" s="3">
        <v>393.4</v>
      </c>
      <c r="F15" s="3">
        <f t="shared" si="1"/>
        <v>8143.3799999999992</v>
      </c>
    </row>
    <row r="16" spans="1:6">
      <c r="A16" s="7" t="s">
        <v>74</v>
      </c>
      <c r="B16" s="3" t="s">
        <v>46</v>
      </c>
      <c r="C16" s="3">
        <v>24.07</v>
      </c>
      <c r="D16" s="3" t="s">
        <v>28</v>
      </c>
      <c r="E16" s="3">
        <v>177.1</v>
      </c>
      <c r="F16" s="3">
        <f t="shared" si="1"/>
        <v>4262.7969999999996</v>
      </c>
    </row>
    <row r="17" spans="1:6">
      <c r="A17" s="3"/>
      <c r="B17" s="3"/>
      <c r="C17" s="3"/>
      <c r="D17" s="3"/>
      <c r="E17" s="3" t="s">
        <v>76</v>
      </c>
      <c r="F17" s="3">
        <f>SUM(F5:F16)</f>
        <v>196354.20620000004</v>
      </c>
    </row>
    <row r="18" spans="1:6" ht="30">
      <c r="A18" s="7"/>
      <c r="B18" s="8"/>
      <c r="C18" s="9"/>
      <c r="D18" s="6"/>
      <c r="E18" s="3" t="s">
        <v>48</v>
      </c>
      <c r="F18" s="3">
        <f>F17*12/100</f>
        <v>23562.504744000005</v>
      </c>
    </row>
    <row r="19" spans="1:6">
      <c r="A19" s="7"/>
      <c r="B19" s="8"/>
      <c r="C19" s="9"/>
      <c r="D19" s="6"/>
      <c r="E19" s="3"/>
      <c r="F19" s="3">
        <f>F18+F17</f>
        <v>219916.71094400005</v>
      </c>
    </row>
    <row r="20" spans="1:6" ht="30">
      <c r="A20" s="7"/>
      <c r="B20" s="8"/>
      <c r="C20" s="9"/>
      <c r="D20" s="6"/>
      <c r="E20" s="3" t="s">
        <v>49</v>
      </c>
      <c r="F20" s="3">
        <f>F19*1/100</f>
        <v>2199.1671094400003</v>
      </c>
    </row>
    <row r="21" spans="1:6">
      <c r="A21" s="7"/>
      <c r="B21" s="8"/>
      <c r="C21" s="9"/>
      <c r="D21" s="6"/>
      <c r="E21" s="3" t="s">
        <v>50</v>
      </c>
      <c r="F21" s="3">
        <f>F20+F19</f>
        <v>222115.87805344004</v>
      </c>
    </row>
  </sheetData>
  <mergeCells count="3">
    <mergeCell ref="A1:F1"/>
    <mergeCell ref="A2:F2"/>
    <mergeCell ref="A3:F3"/>
  </mergeCells>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10"/>
    <col min="2" max="2" width="45.28515625" style="11" customWidth="1"/>
    <col min="3" max="3" width="9.28515625" style="1" customWidth="1"/>
    <col min="4" max="4" width="9.140625" style="12"/>
    <col min="5" max="5" width="9.7109375" style="1" bestFit="1" customWidth="1"/>
    <col min="6" max="6" width="16.42578125" style="13" customWidth="1"/>
    <col min="7" max="16384" width="9.140625" style="1"/>
  </cols>
  <sheetData>
    <row r="1" spans="1:6" ht="18.75">
      <c r="A1" s="73" t="s">
        <v>51</v>
      </c>
      <c r="B1" s="73"/>
      <c r="C1" s="73"/>
      <c r="D1" s="73"/>
      <c r="E1" s="73"/>
      <c r="F1" s="73"/>
    </row>
    <row r="2" spans="1:6" ht="18.75">
      <c r="A2" s="73" t="s">
        <v>1</v>
      </c>
      <c r="B2" s="73"/>
      <c r="C2" s="73"/>
      <c r="D2" s="73"/>
      <c r="E2" s="73"/>
      <c r="F2" s="73"/>
    </row>
    <row r="3" spans="1:6" ht="53.25" customHeight="1">
      <c r="A3" s="74" t="s">
        <v>306</v>
      </c>
      <c r="B3" s="75"/>
      <c r="C3" s="75"/>
      <c r="D3" s="75"/>
      <c r="E3" s="75"/>
      <c r="F3" s="76"/>
    </row>
    <row r="4" spans="1:6">
      <c r="A4" s="2" t="s">
        <v>3</v>
      </c>
      <c r="B4" s="2" t="s">
        <v>4</v>
      </c>
      <c r="C4" s="2" t="s">
        <v>5</v>
      </c>
      <c r="D4" s="2" t="s">
        <v>6</v>
      </c>
      <c r="E4" s="2" t="s">
        <v>7</v>
      </c>
      <c r="F4" s="2" t="s">
        <v>8</v>
      </c>
    </row>
    <row r="5" spans="1:6" ht="30">
      <c r="A5" s="14">
        <v>1</v>
      </c>
      <c r="B5" s="3" t="s">
        <v>53</v>
      </c>
      <c r="C5" s="3">
        <v>2</v>
      </c>
      <c r="D5" s="3" t="s">
        <v>54</v>
      </c>
      <c r="E5" s="3">
        <v>330.4</v>
      </c>
      <c r="F5" s="3">
        <f>C5*E5</f>
        <v>660.8</v>
      </c>
    </row>
    <row r="6" spans="1:6" ht="120">
      <c r="A6" s="14" t="s">
        <v>193</v>
      </c>
      <c r="B6" s="3" t="s">
        <v>13</v>
      </c>
      <c r="C6" s="3">
        <v>41.06</v>
      </c>
      <c r="D6" s="3" t="s">
        <v>28</v>
      </c>
      <c r="E6" s="3">
        <v>153.84</v>
      </c>
      <c r="F6" s="3">
        <f t="shared" ref="F6:F10" si="0">C6*E6</f>
        <v>6316.6704000000009</v>
      </c>
    </row>
    <row r="7" spans="1:6" ht="105">
      <c r="A7" s="3" t="s">
        <v>15</v>
      </c>
      <c r="B7" s="3" t="s">
        <v>56</v>
      </c>
      <c r="C7" s="3">
        <v>20.53</v>
      </c>
      <c r="D7" s="3" t="s">
        <v>28</v>
      </c>
      <c r="E7" s="3">
        <v>415.58</v>
      </c>
      <c r="F7" s="3">
        <f t="shared" si="0"/>
        <v>8531.8574000000008</v>
      </c>
    </row>
    <row r="8" spans="1:6" ht="90">
      <c r="A8" s="3" t="s">
        <v>57</v>
      </c>
      <c r="B8" s="3" t="s">
        <v>58</v>
      </c>
      <c r="C8" s="3">
        <v>34.22</v>
      </c>
      <c r="D8" s="3" t="s">
        <v>28</v>
      </c>
      <c r="E8" s="3">
        <v>1336.28</v>
      </c>
      <c r="F8" s="3">
        <f t="shared" si="0"/>
        <v>45727.501599999996</v>
      </c>
    </row>
    <row r="9" spans="1:6" ht="135">
      <c r="A9" s="3" t="s">
        <v>195</v>
      </c>
      <c r="B9" s="3" t="s">
        <v>79</v>
      </c>
      <c r="C9" s="3">
        <v>41.06</v>
      </c>
      <c r="D9" s="3" t="s">
        <v>28</v>
      </c>
      <c r="E9" s="3">
        <v>4858.76</v>
      </c>
      <c r="F9" s="3">
        <f t="shared" si="0"/>
        <v>199500.68560000003</v>
      </c>
    </row>
    <row r="10" spans="1:6" ht="45">
      <c r="A10" s="3" t="s">
        <v>241</v>
      </c>
      <c r="B10" s="3" t="s">
        <v>63</v>
      </c>
      <c r="C10" s="3">
        <v>26.95</v>
      </c>
      <c r="D10" s="3" t="s">
        <v>34</v>
      </c>
      <c r="E10" s="3">
        <v>184.61</v>
      </c>
      <c r="F10" s="3">
        <f t="shared" si="0"/>
        <v>4975.2395000000006</v>
      </c>
    </row>
    <row r="11" spans="1:6">
      <c r="A11" s="6">
        <v>7</v>
      </c>
      <c r="B11" s="3" t="s">
        <v>66</v>
      </c>
      <c r="C11" s="3"/>
      <c r="D11" s="3"/>
      <c r="E11" s="3"/>
      <c r="F11" s="3"/>
    </row>
    <row r="12" spans="1:6">
      <c r="A12" s="7" t="s">
        <v>67</v>
      </c>
      <c r="B12" s="3" t="s">
        <v>112</v>
      </c>
      <c r="C12" s="3">
        <v>17.66</v>
      </c>
      <c r="D12" s="3" t="s">
        <v>28</v>
      </c>
      <c r="E12" s="3">
        <v>790.67</v>
      </c>
      <c r="F12" s="3">
        <f t="shared" ref="F12:F16" si="1">C12*E12</f>
        <v>13963.232199999999</v>
      </c>
    </row>
    <row r="13" spans="1:6">
      <c r="A13" s="7" t="s">
        <v>69</v>
      </c>
      <c r="B13" s="3" t="s">
        <v>111</v>
      </c>
      <c r="C13" s="3">
        <v>20.53</v>
      </c>
      <c r="D13" s="3" t="s">
        <v>28</v>
      </c>
      <c r="E13" s="3">
        <v>437.55</v>
      </c>
      <c r="F13" s="3">
        <f t="shared" si="1"/>
        <v>8982.9014999999999</v>
      </c>
    </row>
    <row r="14" spans="1:6">
      <c r="A14" s="7" t="s">
        <v>71</v>
      </c>
      <c r="B14" s="3" t="s">
        <v>113</v>
      </c>
      <c r="C14" s="3">
        <v>34.22</v>
      </c>
      <c r="D14" s="3" t="s">
        <v>28</v>
      </c>
      <c r="E14" s="3">
        <v>712.09</v>
      </c>
      <c r="F14" s="3">
        <f t="shared" si="1"/>
        <v>24367.719799999999</v>
      </c>
    </row>
    <row r="15" spans="1:6">
      <c r="A15" s="7" t="s">
        <v>72</v>
      </c>
      <c r="B15" s="3" t="s">
        <v>114</v>
      </c>
      <c r="C15" s="3">
        <v>35.32</v>
      </c>
      <c r="D15" s="3" t="s">
        <v>28</v>
      </c>
      <c r="E15" s="3">
        <v>393.4</v>
      </c>
      <c r="F15" s="3">
        <f t="shared" si="1"/>
        <v>13894.887999999999</v>
      </c>
    </row>
    <row r="16" spans="1:6">
      <c r="A16" s="7" t="s">
        <v>74</v>
      </c>
      <c r="B16" s="3" t="s">
        <v>46</v>
      </c>
      <c r="C16" s="3">
        <v>41.06</v>
      </c>
      <c r="D16" s="3" t="s">
        <v>28</v>
      </c>
      <c r="E16" s="3">
        <v>177.1</v>
      </c>
      <c r="F16" s="3">
        <f t="shared" si="1"/>
        <v>7271.7260000000006</v>
      </c>
    </row>
    <row r="17" spans="1:6">
      <c r="A17" s="3"/>
      <c r="B17" s="3"/>
      <c r="C17" s="3"/>
      <c r="D17" s="3"/>
      <c r="E17" s="3" t="s">
        <v>76</v>
      </c>
      <c r="F17" s="3">
        <f>SUM(F5:F16)</f>
        <v>334193.22200000001</v>
      </c>
    </row>
    <row r="18" spans="1:6" ht="30">
      <c r="A18" s="7"/>
      <c r="B18" s="8"/>
      <c r="C18" s="9"/>
      <c r="D18" s="6"/>
      <c r="E18" s="3" t="s">
        <v>48</v>
      </c>
      <c r="F18" s="3">
        <f>F17*12/100</f>
        <v>40103.18664</v>
      </c>
    </row>
    <row r="19" spans="1:6">
      <c r="A19" s="7"/>
      <c r="B19" s="8"/>
      <c r="C19" s="9"/>
      <c r="D19" s="6"/>
      <c r="E19" s="3"/>
      <c r="F19" s="3">
        <f>F18+F17</f>
        <v>374296.40864000004</v>
      </c>
    </row>
    <row r="20" spans="1:6" ht="30">
      <c r="A20" s="7"/>
      <c r="B20" s="8"/>
      <c r="C20" s="9"/>
      <c r="D20" s="6"/>
      <c r="E20" s="3" t="s">
        <v>49</v>
      </c>
      <c r="F20" s="3">
        <f>F19*1/100</f>
        <v>3742.9640864000003</v>
      </c>
    </row>
    <row r="21" spans="1:6">
      <c r="A21" s="7"/>
      <c r="B21" s="8"/>
      <c r="C21" s="9"/>
      <c r="D21" s="6"/>
      <c r="E21" s="3" t="s">
        <v>50</v>
      </c>
      <c r="F21" s="3">
        <f>F20+F19</f>
        <v>378039.37272640003</v>
      </c>
    </row>
  </sheetData>
  <mergeCells count="3">
    <mergeCell ref="A1:F1"/>
    <mergeCell ref="A2:F2"/>
    <mergeCell ref="A3:F3"/>
  </mergeCells>
  <pageMargins left="0.7" right="0.7" top="0.75" bottom="0.75" header="0.3" footer="0.3"/>
</worksheet>
</file>

<file path=xl/worksheets/sheet33.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10"/>
    <col min="2" max="2" width="45.28515625" style="11" customWidth="1"/>
    <col min="3" max="3" width="9.28515625" style="1" customWidth="1"/>
    <col min="4" max="4" width="9.140625" style="12"/>
    <col min="5" max="5" width="9.7109375" style="1" bestFit="1" customWidth="1"/>
    <col min="6" max="6" width="16.42578125" style="13" customWidth="1"/>
    <col min="7" max="16384" width="9.140625" style="1"/>
  </cols>
  <sheetData>
    <row r="1" spans="1:6" ht="18.75">
      <c r="A1" s="73" t="s">
        <v>51</v>
      </c>
      <c r="B1" s="73"/>
      <c r="C1" s="73"/>
      <c r="D1" s="73"/>
      <c r="E1" s="73"/>
      <c r="F1" s="73"/>
    </row>
    <row r="2" spans="1:6" ht="18.75">
      <c r="A2" s="73" t="s">
        <v>1</v>
      </c>
      <c r="B2" s="73"/>
      <c r="C2" s="73"/>
      <c r="D2" s="73"/>
      <c r="E2" s="73"/>
      <c r="F2" s="73"/>
    </row>
    <row r="3" spans="1:6" ht="34.5" customHeight="1">
      <c r="A3" s="95" t="s">
        <v>305</v>
      </c>
      <c r="B3" s="96"/>
      <c r="C3" s="96"/>
      <c r="D3" s="96"/>
      <c r="E3" s="96"/>
      <c r="F3" s="97"/>
    </row>
    <row r="4" spans="1:6">
      <c r="A4" s="2" t="s">
        <v>3</v>
      </c>
      <c r="B4" s="2" t="s">
        <v>4</v>
      </c>
      <c r="C4" s="2" t="s">
        <v>5</v>
      </c>
      <c r="D4" s="2" t="s">
        <v>6</v>
      </c>
      <c r="E4" s="2" t="s">
        <v>7</v>
      </c>
      <c r="F4" s="2" t="s">
        <v>8</v>
      </c>
    </row>
    <row r="5" spans="1:6" ht="30">
      <c r="A5" s="14">
        <v>1</v>
      </c>
      <c r="B5" s="3" t="s">
        <v>53</v>
      </c>
      <c r="C5" s="3">
        <v>6</v>
      </c>
      <c r="D5" s="3" t="s">
        <v>54</v>
      </c>
      <c r="E5" s="3">
        <v>330.4</v>
      </c>
      <c r="F5" s="3">
        <f>C5*E5</f>
        <v>1982.3999999999999</v>
      </c>
    </row>
    <row r="6" spans="1:6" ht="120">
      <c r="A6" s="14" t="s">
        <v>193</v>
      </c>
      <c r="B6" s="3" t="s">
        <v>13</v>
      </c>
      <c r="C6" s="3">
        <v>69.31</v>
      </c>
      <c r="D6" s="3" t="s">
        <v>28</v>
      </c>
      <c r="E6" s="3">
        <v>153.84</v>
      </c>
      <c r="F6" s="3">
        <f t="shared" ref="F6:F10" si="0">C6*E6</f>
        <v>10662.6504</v>
      </c>
    </row>
    <row r="7" spans="1:6" ht="105">
      <c r="A7" s="3" t="s">
        <v>15</v>
      </c>
      <c r="B7" s="3" t="s">
        <v>56</v>
      </c>
      <c r="C7" s="3">
        <v>34.659999999999997</v>
      </c>
      <c r="D7" s="3" t="s">
        <v>28</v>
      </c>
      <c r="E7" s="3">
        <v>415.58</v>
      </c>
      <c r="F7" s="3">
        <f t="shared" si="0"/>
        <v>14404.002799999998</v>
      </c>
    </row>
    <row r="8" spans="1:6" ht="90">
      <c r="A8" s="3" t="s">
        <v>57</v>
      </c>
      <c r="B8" s="3" t="s">
        <v>58</v>
      </c>
      <c r="C8" s="3">
        <v>57.76</v>
      </c>
      <c r="D8" s="3" t="s">
        <v>28</v>
      </c>
      <c r="E8" s="3">
        <v>1336.28</v>
      </c>
      <c r="F8" s="3">
        <f t="shared" si="0"/>
        <v>77183.532800000001</v>
      </c>
    </row>
    <row r="9" spans="1:6" ht="135">
      <c r="A9" s="3" t="s">
        <v>195</v>
      </c>
      <c r="B9" s="3" t="s">
        <v>79</v>
      </c>
      <c r="C9" s="3">
        <v>69.31</v>
      </c>
      <c r="D9" s="3" t="s">
        <v>28</v>
      </c>
      <c r="E9" s="3">
        <v>4858.76</v>
      </c>
      <c r="F9" s="3">
        <f t="shared" si="0"/>
        <v>336760.6556</v>
      </c>
    </row>
    <row r="10" spans="1:6" ht="45">
      <c r="A10" s="3" t="s">
        <v>241</v>
      </c>
      <c r="B10" s="3" t="s">
        <v>63</v>
      </c>
      <c r="C10" s="3">
        <v>53.25</v>
      </c>
      <c r="D10" s="3" t="s">
        <v>34</v>
      </c>
      <c r="E10" s="3">
        <v>184.61</v>
      </c>
      <c r="F10" s="3">
        <f t="shared" si="0"/>
        <v>9830.4825000000001</v>
      </c>
    </row>
    <row r="11" spans="1:6">
      <c r="A11" s="6">
        <v>7</v>
      </c>
      <c r="B11" s="3" t="s">
        <v>66</v>
      </c>
      <c r="C11" s="3"/>
      <c r="D11" s="3"/>
      <c r="E11" s="3"/>
      <c r="F11" s="3"/>
    </row>
    <row r="12" spans="1:6">
      <c r="A12" s="7" t="s">
        <v>67</v>
      </c>
      <c r="B12" s="3" t="s">
        <v>112</v>
      </c>
      <c r="C12" s="3">
        <v>29.81</v>
      </c>
      <c r="D12" s="3" t="s">
        <v>28</v>
      </c>
      <c r="E12" s="3">
        <v>790.67</v>
      </c>
      <c r="F12" s="3">
        <f t="shared" ref="F12:F16" si="1">C12*E12</f>
        <v>23569.872699999996</v>
      </c>
    </row>
    <row r="13" spans="1:6">
      <c r="A13" s="7" t="s">
        <v>69</v>
      </c>
      <c r="B13" s="3" t="s">
        <v>111</v>
      </c>
      <c r="C13" s="3">
        <v>34.659999999999997</v>
      </c>
      <c r="D13" s="3" t="s">
        <v>28</v>
      </c>
      <c r="E13" s="3">
        <v>437.55</v>
      </c>
      <c r="F13" s="3">
        <f t="shared" si="1"/>
        <v>15165.482999999998</v>
      </c>
    </row>
    <row r="14" spans="1:6">
      <c r="A14" s="7" t="s">
        <v>71</v>
      </c>
      <c r="B14" s="3" t="s">
        <v>113</v>
      </c>
      <c r="C14" s="3">
        <v>57.76</v>
      </c>
      <c r="D14" s="3" t="s">
        <v>28</v>
      </c>
      <c r="E14" s="3">
        <v>712.09</v>
      </c>
      <c r="F14" s="3">
        <f t="shared" si="1"/>
        <v>41130.318400000004</v>
      </c>
    </row>
    <row r="15" spans="1:6">
      <c r="A15" s="7" t="s">
        <v>72</v>
      </c>
      <c r="B15" s="3" t="s">
        <v>114</v>
      </c>
      <c r="C15" s="3">
        <v>59.61</v>
      </c>
      <c r="D15" s="3" t="s">
        <v>28</v>
      </c>
      <c r="E15" s="3">
        <v>393.4</v>
      </c>
      <c r="F15" s="3">
        <f t="shared" si="1"/>
        <v>23450.573999999997</v>
      </c>
    </row>
    <row r="16" spans="1:6">
      <c r="A16" s="7" t="s">
        <v>74</v>
      </c>
      <c r="B16" s="3" t="s">
        <v>46</v>
      </c>
      <c r="C16" s="3">
        <v>69.31</v>
      </c>
      <c r="D16" s="3" t="s">
        <v>28</v>
      </c>
      <c r="E16" s="3">
        <v>177.1</v>
      </c>
      <c r="F16" s="3">
        <f t="shared" si="1"/>
        <v>12274.800999999999</v>
      </c>
    </row>
    <row r="17" spans="1:6">
      <c r="A17" s="3"/>
      <c r="B17" s="3"/>
      <c r="C17" s="3"/>
      <c r="D17" s="3"/>
      <c r="E17" s="3" t="s">
        <v>76</v>
      </c>
      <c r="F17" s="3">
        <f>SUM(F5:F16)</f>
        <v>566414.77320000005</v>
      </c>
    </row>
    <row r="18" spans="1:6" ht="30">
      <c r="A18" s="7"/>
      <c r="B18" s="8"/>
      <c r="C18" s="9"/>
      <c r="D18" s="6"/>
      <c r="E18" s="3" t="s">
        <v>48</v>
      </c>
      <c r="F18" s="3">
        <f>F17*12/100</f>
        <v>67969.772784000001</v>
      </c>
    </row>
    <row r="19" spans="1:6">
      <c r="A19" s="7"/>
      <c r="B19" s="8"/>
      <c r="C19" s="9"/>
      <c r="D19" s="6"/>
      <c r="E19" s="3"/>
      <c r="F19" s="3">
        <f>F18+F17</f>
        <v>634384.54598400008</v>
      </c>
    </row>
    <row r="20" spans="1:6" ht="30">
      <c r="A20" s="7"/>
      <c r="B20" s="8"/>
      <c r="C20" s="9"/>
      <c r="D20" s="6"/>
      <c r="E20" s="3" t="s">
        <v>49</v>
      </c>
      <c r="F20" s="3">
        <f>F19*1/100</f>
        <v>6343.8454598400012</v>
      </c>
    </row>
    <row r="21" spans="1:6">
      <c r="A21" s="7"/>
      <c r="B21" s="8"/>
      <c r="C21" s="9"/>
      <c r="D21" s="6"/>
      <c r="E21" s="3" t="s">
        <v>50</v>
      </c>
      <c r="F21" s="3">
        <f>F20+F19</f>
        <v>640728.39144384011</v>
      </c>
    </row>
  </sheetData>
  <mergeCells count="3">
    <mergeCell ref="A1:F1"/>
    <mergeCell ref="A2:F2"/>
    <mergeCell ref="A3:F3"/>
  </mergeCells>
  <pageMargins left="0.7" right="0.7" top="0.75" bottom="0.75" header="0.3" footer="0.3"/>
</worksheet>
</file>

<file path=xl/worksheets/sheet34.xml><?xml version="1.0" encoding="utf-8"?>
<worksheet xmlns="http://schemas.openxmlformats.org/spreadsheetml/2006/main" xmlns:r="http://schemas.openxmlformats.org/officeDocument/2006/relationships">
  <dimension ref="A1:F25"/>
  <sheetViews>
    <sheetView workbookViewId="0">
      <selection activeCell="A3" sqref="A3:F3"/>
    </sheetView>
  </sheetViews>
  <sheetFormatPr defaultRowHeight="15"/>
  <cols>
    <col min="1" max="1" width="9.140625" style="10"/>
    <col min="2" max="2" width="45.28515625" style="11" customWidth="1"/>
    <col min="3" max="3" width="10.140625" style="1" customWidth="1"/>
    <col min="4" max="4" width="9.140625" style="69"/>
    <col min="5" max="5" width="9.7109375" style="1" bestFit="1" customWidth="1"/>
    <col min="6" max="6" width="16.42578125" style="13" customWidth="1"/>
    <col min="7" max="16384" width="9.140625" style="1"/>
  </cols>
  <sheetData>
    <row r="1" spans="1:6" ht="18.75">
      <c r="A1" s="73" t="s">
        <v>51</v>
      </c>
      <c r="B1" s="73"/>
      <c r="C1" s="73"/>
      <c r="D1" s="73"/>
      <c r="E1" s="73"/>
      <c r="F1" s="73"/>
    </row>
    <row r="2" spans="1:6" ht="18.75">
      <c r="A2" s="73" t="s">
        <v>1</v>
      </c>
      <c r="B2" s="73"/>
      <c r="C2" s="73"/>
      <c r="D2" s="73"/>
      <c r="E2" s="73"/>
      <c r="F2" s="73"/>
    </row>
    <row r="3" spans="1:6" ht="59.25" customHeight="1">
      <c r="A3" s="74" t="s">
        <v>332</v>
      </c>
      <c r="B3" s="75"/>
      <c r="C3" s="75"/>
      <c r="D3" s="75"/>
      <c r="E3" s="75"/>
      <c r="F3" s="76"/>
    </row>
    <row r="4" spans="1:6">
      <c r="A4" s="67" t="s">
        <v>3</v>
      </c>
      <c r="B4" s="67" t="s">
        <v>4</v>
      </c>
      <c r="C4" s="67" t="s">
        <v>5</v>
      </c>
      <c r="D4" s="67" t="s">
        <v>6</v>
      </c>
      <c r="E4" s="67" t="s">
        <v>7</v>
      </c>
      <c r="F4" s="67" t="s">
        <v>8</v>
      </c>
    </row>
    <row r="5" spans="1:6" ht="30">
      <c r="A5" s="14">
        <v>1</v>
      </c>
      <c r="B5" s="3" t="s">
        <v>53</v>
      </c>
      <c r="C5" s="3">
        <v>1</v>
      </c>
      <c r="D5" s="3" t="s">
        <v>54</v>
      </c>
      <c r="E5" s="3">
        <v>330.4</v>
      </c>
      <c r="F5" s="3">
        <f>C5*E5</f>
        <v>330.4</v>
      </c>
    </row>
    <row r="6" spans="1:6" ht="78.75">
      <c r="A6" s="6" t="s">
        <v>333</v>
      </c>
      <c r="B6" s="20" t="s">
        <v>309</v>
      </c>
      <c r="C6" s="3">
        <v>1.24</v>
      </c>
      <c r="D6" s="6" t="s">
        <v>28</v>
      </c>
      <c r="E6" s="3">
        <v>878.79</v>
      </c>
      <c r="F6" s="3">
        <f t="shared" ref="F6" si="0">ROUND(E6*C6,2)</f>
        <v>1089.7</v>
      </c>
    </row>
    <row r="7" spans="1:6" ht="120">
      <c r="A7" s="14" t="s">
        <v>334</v>
      </c>
      <c r="B7" s="3" t="s">
        <v>13</v>
      </c>
      <c r="C7" s="67">
        <v>74.349999999999994</v>
      </c>
      <c r="D7" s="6" t="s">
        <v>28</v>
      </c>
      <c r="E7" s="15">
        <v>153.84</v>
      </c>
      <c r="F7" s="21">
        <f t="shared" ref="F7:F14" si="1">C7*E7</f>
        <v>11438.003999999999</v>
      </c>
    </row>
    <row r="8" spans="1:6" ht="105">
      <c r="A8" s="14" t="s">
        <v>247</v>
      </c>
      <c r="B8" s="3" t="s">
        <v>56</v>
      </c>
      <c r="C8" s="21">
        <v>6.96</v>
      </c>
      <c r="D8" s="6" t="s">
        <v>28</v>
      </c>
      <c r="E8" s="15">
        <v>415.58</v>
      </c>
      <c r="F8" s="21">
        <f t="shared" si="1"/>
        <v>2892.4367999999999</v>
      </c>
    </row>
    <row r="9" spans="1:6" ht="90">
      <c r="A9" s="14" t="s">
        <v>248</v>
      </c>
      <c r="B9" s="3" t="s">
        <v>58</v>
      </c>
      <c r="C9" s="67">
        <v>11.6</v>
      </c>
      <c r="D9" s="7" t="s">
        <v>28</v>
      </c>
      <c r="E9" s="15">
        <v>1336.28</v>
      </c>
      <c r="F9" s="21">
        <f t="shared" si="1"/>
        <v>15500.848</v>
      </c>
    </row>
    <row r="10" spans="1:6" ht="60">
      <c r="A10" s="14" t="s">
        <v>249</v>
      </c>
      <c r="B10" s="3" t="s">
        <v>250</v>
      </c>
      <c r="C10" s="15">
        <v>29.52</v>
      </c>
      <c r="D10" s="7" t="s">
        <v>28</v>
      </c>
      <c r="E10" s="15">
        <v>5891.97</v>
      </c>
      <c r="F10" s="3">
        <f t="shared" si="1"/>
        <v>173930.95440000002</v>
      </c>
    </row>
    <row r="11" spans="1:6" ht="90">
      <c r="A11" s="14" t="s">
        <v>251</v>
      </c>
      <c r="B11" s="3" t="s">
        <v>27</v>
      </c>
      <c r="C11" s="15">
        <v>14.56</v>
      </c>
      <c r="D11" s="6" t="s">
        <v>28</v>
      </c>
      <c r="E11" s="15">
        <v>6092.63</v>
      </c>
      <c r="F11" s="3">
        <f t="shared" si="1"/>
        <v>88708.692800000004</v>
      </c>
    </row>
    <row r="12" spans="1:6" ht="45">
      <c r="A12" s="3" t="s">
        <v>95</v>
      </c>
      <c r="B12" s="3" t="s">
        <v>63</v>
      </c>
      <c r="C12" s="3">
        <v>217.35</v>
      </c>
      <c r="D12" s="3" t="s">
        <v>34</v>
      </c>
      <c r="E12" s="3">
        <v>184.61</v>
      </c>
      <c r="F12" s="3">
        <f t="shared" si="1"/>
        <v>40124.983500000002</v>
      </c>
    </row>
    <row r="13" spans="1:6" ht="105">
      <c r="A13" s="3" t="s">
        <v>252</v>
      </c>
      <c r="B13" s="3" t="s">
        <v>93</v>
      </c>
      <c r="C13" s="3">
        <v>2.35</v>
      </c>
      <c r="D13" s="3" t="s">
        <v>65</v>
      </c>
      <c r="E13" s="3">
        <v>79086.94</v>
      </c>
      <c r="F13" s="3">
        <f t="shared" si="1"/>
        <v>185854.30900000001</v>
      </c>
    </row>
    <row r="14" spans="1:6" ht="120">
      <c r="A14" s="3" t="s">
        <v>253</v>
      </c>
      <c r="B14" s="3" t="s">
        <v>30</v>
      </c>
      <c r="C14" s="3">
        <v>1.41</v>
      </c>
      <c r="D14" s="3" t="s">
        <v>65</v>
      </c>
      <c r="E14" s="3">
        <v>77259.94</v>
      </c>
      <c r="F14" s="3">
        <f t="shared" si="1"/>
        <v>108936.5154</v>
      </c>
    </row>
    <row r="15" spans="1:6">
      <c r="A15" s="7">
        <v>11</v>
      </c>
      <c r="B15" s="68" t="s">
        <v>66</v>
      </c>
      <c r="C15" s="67"/>
      <c r="D15" s="6"/>
      <c r="E15" s="9"/>
      <c r="F15" s="21"/>
    </row>
    <row r="16" spans="1:6">
      <c r="A16" s="7" t="s">
        <v>67</v>
      </c>
      <c r="B16" s="3" t="s">
        <v>112</v>
      </c>
      <c r="C16" s="3">
        <v>18.96</v>
      </c>
      <c r="D16" s="3" t="s">
        <v>28</v>
      </c>
      <c r="E16" s="3">
        <v>790.67</v>
      </c>
      <c r="F16" s="3">
        <f t="shared" ref="F16:F20" si="2">C16*E16</f>
        <v>14991.1032</v>
      </c>
    </row>
    <row r="17" spans="1:6">
      <c r="A17" s="7" t="s">
        <v>69</v>
      </c>
      <c r="B17" s="3" t="s">
        <v>111</v>
      </c>
      <c r="C17" s="3">
        <v>6.96</v>
      </c>
      <c r="D17" s="3" t="s">
        <v>28</v>
      </c>
      <c r="E17" s="3">
        <v>437.55</v>
      </c>
      <c r="F17" s="3">
        <f t="shared" si="2"/>
        <v>3045.348</v>
      </c>
    </row>
    <row r="18" spans="1:6">
      <c r="A18" s="7" t="s">
        <v>71</v>
      </c>
      <c r="B18" s="3" t="s">
        <v>113</v>
      </c>
      <c r="C18" s="3">
        <v>11.6</v>
      </c>
      <c r="D18" s="3" t="s">
        <v>28</v>
      </c>
      <c r="E18" s="3">
        <v>712.09</v>
      </c>
      <c r="F18" s="3">
        <f t="shared" si="2"/>
        <v>8260.2440000000006</v>
      </c>
    </row>
    <row r="19" spans="1:6">
      <c r="A19" s="7" t="s">
        <v>72</v>
      </c>
      <c r="B19" s="3" t="s">
        <v>114</v>
      </c>
      <c r="C19" s="3">
        <v>37.909999999999997</v>
      </c>
      <c r="D19" s="3" t="s">
        <v>28</v>
      </c>
      <c r="E19" s="3">
        <v>393.4</v>
      </c>
      <c r="F19" s="3">
        <f t="shared" si="2"/>
        <v>14913.793999999998</v>
      </c>
    </row>
    <row r="20" spans="1:6">
      <c r="A20" s="7" t="s">
        <v>74</v>
      </c>
      <c r="B20" s="3" t="s">
        <v>46</v>
      </c>
      <c r="C20" s="3">
        <v>74.349999999999994</v>
      </c>
      <c r="D20" s="3" t="s">
        <v>28</v>
      </c>
      <c r="E20" s="3">
        <v>177.1</v>
      </c>
      <c r="F20" s="3">
        <f t="shared" si="2"/>
        <v>13167.384999999998</v>
      </c>
    </row>
    <row r="21" spans="1:6" ht="15.75">
      <c r="A21" s="7"/>
      <c r="B21" s="68"/>
      <c r="C21" s="9"/>
      <c r="D21" s="6"/>
      <c r="E21" s="9" t="s">
        <v>76</v>
      </c>
      <c r="F21" s="16">
        <f>SUM(F7:F20)</f>
        <v>681764.61810000008</v>
      </c>
    </row>
    <row r="22" spans="1:6" ht="30">
      <c r="A22" s="7"/>
      <c r="B22" s="68"/>
      <c r="C22" s="9"/>
      <c r="D22" s="6"/>
      <c r="E22" s="3" t="s">
        <v>48</v>
      </c>
      <c r="F22" s="3">
        <f>F21*12/100</f>
        <v>81811.754172000015</v>
      </c>
    </row>
    <row r="23" spans="1:6">
      <c r="A23" s="7"/>
      <c r="B23" s="68"/>
      <c r="C23" s="9"/>
      <c r="D23" s="6"/>
      <c r="E23" s="3"/>
      <c r="F23" s="3">
        <f>F22+F21</f>
        <v>763576.37227200007</v>
      </c>
    </row>
    <row r="24" spans="1:6" ht="30">
      <c r="A24" s="7"/>
      <c r="B24" s="68"/>
      <c r="C24" s="9"/>
      <c r="D24" s="6"/>
      <c r="E24" s="3" t="s">
        <v>49</v>
      </c>
      <c r="F24" s="3">
        <f>F23*1/100</f>
        <v>7635.7637227200003</v>
      </c>
    </row>
    <row r="25" spans="1:6">
      <c r="A25" s="7"/>
      <c r="B25" s="68"/>
      <c r="C25" s="9"/>
      <c r="D25" s="6"/>
      <c r="E25" s="3" t="s">
        <v>50</v>
      </c>
      <c r="F25" s="3">
        <f>F24+F23</f>
        <v>771212.13599472004</v>
      </c>
    </row>
  </sheetData>
  <mergeCells count="3">
    <mergeCell ref="A1:F1"/>
    <mergeCell ref="A2:F2"/>
    <mergeCell ref="A3:F3"/>
  </mergeCells>
  <pageMargins left="0.32" right="0.22" top="0.75" bottom="0.31" header="0.3" footer="0.17"/>
  <pageSetup orientation="portrait" verticalDpi="0" r:id="rId1"/>
</worksheet>
</file>

<file path=xl/worksheets/sheet35.xml><?xml version="1.0" encoding="utf-8"?>
<worksheet xmlns="http://schemas.openxmlformats.org/spreadsheetml/2006/main" xmlns:r="http://schemas.openxmlformats.org/officeDocument/2006/relationships">
  <dimension ref="A1:F24"/>
  <sheetViews>
    <sheetView workbookViewId="0">
      <selection sqref="A1:XFD1048576"/>
    </sheetView>
  </sheetViews>
  <sheetFormatPr defaultRowHeight="15"/>
  <cols>
    <col min="1" max="1" width="9.140625" style="10"/>
    <col min="2" max="2" width="45.28515625" style="11" customWidth="1"/>
    <col min="3" max="3" width="10.140625" style="1" customWidth="1"/>
    <col min="4" max="4" width="9.140625" style="69"/>
    <col min="5" max="5" width="9.7109375" style="1" bestFit="1" customWidth="1"/>
    <col min="6" max="6" width="16.42578125" style="13" customWidth="1"/>
    <col min="7" max="16384" width="9.140625" style="1"/>
  </cols>
  <sheetData>
    <row r="1" spans="1:6" ht="18.75">
      <c r="A1" s="98" t="s">
        <v>51</v>
      </c>
      <c r="B1" s="99"/>
      <c r="C1" s="99"/>
      <c r="D1" s="99"/>
      <c r="E1" s="99"/>
      <c r="F1" s="100"/>
    </row>
    <row r="2" spans="1:6" ht="18.75">
      <c r="A2" s="98" t="s">
        <v>1</v>
      </c>
      <c r="B2" s="99"/>
      <c r="C2" s="99"/>
      <c r="D2" s="99"/>
      <c r="E2" s="99"/>
      <c r="F2" s="100"/>
    </row>
    <row r="3" spans="1:6" ht="30.75" customHeight="1">
      <c r="A3" s="101" t="s">
        <v>335</v>
      </c>
      <c r="B3" s="102"/>
      <c r="C3" s="102"/>
      <c r="D3" s="102"/>
      <c r="E3" s="102"/>
      <c r="F3" s="103"/>
    </row>
    <row r="4" spans="1:6">
      <c r="A4" s="67" t="s">
        <v>3</v>
      </c>
      <c r="B4" s="67" t="s">
        <v>4</v>
      </c>
      <c r="C4" s="67" t="s">
        <v>5</v>
      </c>
      <c r="D4" s="67" t="s">
        <v>6</v>
      </c>
      <c r="E4" s="67" t="s">
        <v>7</v>
      </c>
      <c r="F4" s="67" t="s">
        <v>8</v>
      </c>
    </row>
    <row r="5" spans="1:6" ht="30">
      <c r="A5" s="14">
        <v>1</v>
      </c>
      <c r="B5" s="3" t="s">
        <v>53</v>
      </c>
      <c r="C5" s="70">
        <v>5</v>
      </c>
      <c r="D5" s="3" t="s">
        <v>54</v>
      </c>
      <c r="E5" s="3">
        <v>330.4</v>
      </c>
      <c r="F5" s="3">
        <f>C5*E5</f>
        <v>1652</v>
      </c>
    </row>
    <row r="6" spans="1:6" ht="120">
      <c r="A6" s="14" t="s">
        <v>193</v>
      </c>
      <c r="B6" s="3" t="s">
        <v>13</v>
      </c>
      <c r="C6" s="22">
        <v>78.45</v>
      </c>
      <c r="D6" s="6" t="s">
        <v>28</v>
      </c>
      <c r="E6" s="15">
        <v>153.84</v>
      </c>
      <c r="F6" s="21">
        <f t="shared" ref="F6:F13" si="0">C6*E6</f>
        <v>12068.748000000001</v>
      </c>
    </row>
    <row r="7" spans="1:6" ht="105">
      <c r="A7" s="14" t="s">
        <v>15</v>
      </c>
      <c r="B7" s="3" t="s">
        <v>56</v>
      </c>
      <c r="C7" s="33">
        <v>7.31</v>
      </c>
      <c r="D7" s="6" t="s">
        <v>28</v>
      </c>
      <c r="E7" s="15">
        <v>415.58</v>
      </c>
      <c r="F7" s="21">
        <f t="shared" si="0"/>
        <v>3037.8897999999999</v>
      </c>
    </row>
    <row r="8" spans="1:6" ht="90">
      <c r="A8" s="14" t="s">
        <v>57</v>
      </c>
      <c r="B8" s="3" t="s">
        <v>58</v>
      </c>
      <c r="C8" s="22">
        <v>12.19</v>
      </c>
      <c r="D8" s="7" t="s">
        <v>28</v>
      </c>
      <c r="E8" s="15">
        <v>1336.28</v>
      </c>
      <c r="F8" s="21">
        <f t="shared" si="0"/>
        <v>16289.253199999999</v>
      </c>
    </row>
    <row r="9" spans="1:6" ht="60">
      <c r="A9" s="14" t="s">
        <v>159</v>
      </c>
      <c r="B9" s="3" t="s">
        <v>250</v>
      </c>
      <c r="C9" s="71">
        <v>31.47</v>
      </c>
      <c r="D9" s="7" t="s">
        <v>28</v>
      </c>
      <c r="E9" s="15">
        <v>5891.97</v>
      </c>
      <c r="F9" s="3">
        <f t="shared" si="0"/>
        <v>185420.2959</v>
      </c>
    </row>
    <row r="10" spans="1:6" ht="90">
      <c r="A10" s="14" t="s">
        <v>61</v>
      </c>
      <c r="B10" s="3" t="s">
        <v>27</v>
      </c>
      <c r="C10" s="71">
        <v>14.79</v>
      </c>
      <c r="D10" s="6" t="s">
        <v>28</v>
      </c>
      <c r="E10" s="15">
        <v>6092.63</v>
      </c>
      <c r="F10" s="3">
        <f t="shared" si="0"/>
        <v>90109.997699999993</v>
      </c>
    </row>
    <row r="11" spans="1:6" ht="45">
      <c r="A11" s="3" t="s">
        <v>62</v>
      </c>
      <c r="B11" s="3" t="s">
        <v>63</v>
      </c>
      <c r="C11" s="70">
        <v>260.07</v>
      </c>
      <c r="D11" s="3" t="s">
        <v>34</v>
      </c>
      <c r="E11" s="3">
        <v>184.61</v>
      </c>
      <c r="F11" s="3">
        <f t="shared" si="0"/>
        <v>48011.522700000001</v>
      </c>
    </row>
    <row r="12" spans="1:6" ht="105">
      <c r="A12" s="3" t="s">
        <v>336</v>
      </c>
      <c r="B12" s="3" t="s">
        <v>93</v>
      </c>
      <c r="C12" s="70">
        <v>2.5</v>
      </c>
      <c r="D12" s="3" t="s">
        <v>65</v>
      </c>
      <c r="E12" s="3">
        <v>79086.94</v>
      </c>
      <c r="F12" s="3">
        <f t="shared" si="0"/>
        <v>197717.35</v>
      </c>
    </row>
    <row r="13" spans="1:6" ht="120">
      <c r="A13" s="3" t="s">
        <v>337</v>
      </c>
      <c r="B13" s="3" t="s">
        <v>30</v>
      </c>
      <c r="C13" s="70">
        <v>1.44</v>
      </c>
      <c r="D13" s="3" t="s">
        <v>65</v>
      </c>
      <c r="E13" s="3">
        <v>77259.94</v>
      </c>
      <c r="F13" s="3">
        <f t="shared" si="0"/>
        <v>111254.31359999999</v>
      </c>
    </row>
    <row r="14" spans="1:6">
      <c r="A14" s="7">
        <v>10</v>
      </c>
      <c r="B14" s="68" t="s">
        <v>66</v>
      </c>
      <c r="C14" s="22"/>
      <c r="D14" s="6"/>
      <c r="E14" s="9"/>
      <c r="F14" s="21"/>
    </row>
    <row r="15" spans="1:6">
      <c r="A15" s="7" t="s">
        <v>67</v>
      </c>
      <c r="B15" s="3" t="s">
        <v>112</v>
      </c>
      <c r="C15" s="70">
        <v>19.89</v>
      </c>
      <c r="D15" s="3" t="s">
        <v>28</v>
      </c>
      <c r="E15" s="3">
        <v>790.67</v>
      </c>
      <c r="F15" s="3">
        <f t="shared" ref="F15:F19" si="1">C15*E15</f>
        <v>15726.426299999999</v>
      </c>
    </row>
    <row r="16" spans="1:6">
      <c r="A16" s="7" t="s">
        <v>69</v>
      </c>
      <c r="B16" s="3" t="s">
        <v>111</v>
      </c>
      <c r="C16" s="70">
        <v>7.31</v>
      </c>
      <c r="D16" s="3" t="s">
        <v>28</v>
      </c>
      <c r="E16" s="3">
        <v>437.55</v>
      </c>
      <c r="F16" s="3">
        <f t="shared" si="1"/>
        <v>3198.4904999999999</v>
      </c>
    </row>
    <row r="17" spans="1:6">
      <c r="A17" s="7" t="s">
        <v>71</v>
      </c>
      <c r="B17" s="3" t="s">
        <v>113</v>
      </c>
      <c r="C17" s="70">
        <v>12.19</v>
      </c>
      <c r="D17" s="3" t="s">
        <v>28</v>
      </c>
      <c r="E17" s="3">
        <v>712.09</v>
      </c>
      <c r="F17" s="3">
        <f t="shared" si="1"/>
        <v>8680.3770999999997</v>
      </c>
    </row>
    <row r="18" spans="1:6">
      <c r="A18" s="7" t="s">
        <v>72</v>
      </c>
      <c r="B18" s="3" t="s">
        <v>114</v>
      </c>
      <c r="C18" s="70">
        <v>39.78</v>
      </c>
      <c r="D18" s="3" t="s">
        <v>28</v>
      </c>
      <c r="E18" s="3">
        <v>393.4</v>
      </c>
      <c r="F18" s="3">
        <f t="shared" si="1"/>
        <v>15649.451999999999</v>
      </c>
    </row>
    <row r="19" spans="1:6">
      <c r="A19" s="7" t="s">
        <v>74</v>
      </c>
      <c r="B19" s="3" t="s">
        <v>46</v>
      </c>
      <c r="C19" s="70">
        <v>78.45</v>
      </c>
      <c r="D19" s="3" t="s">
        <v>28</v>
      </c>
      <c r="E19" s="3">
        <v>177.1</v>
      </c>
      <c r="F19" s="3">
        <f t="shared" si="1"/>
        <v>13893.495000000001</v>
      </c>
    </row>
    <row r="20" spans="1:6" ht="15.75">
      <c r="A20" s="7"/>
      <c r="B20" s="68"/>
      <c r="C20" s="72"/>
      <c r="D20" s="6"/>
      <c r="E20" s="9" t="s">
        <v>76</v>
      </c>
      <c r="F20" s="16">
        <f>SUM(F5:F19)</f>
        <v>722709.61180000007</v>
      </c>
    </row>
    <row r="21" spans="1:6" ht="30">
      <c r="A21" s="7"/>
      <c r="B21" s="68"/>
      <c r="C21" s="72"/>
      <c r="D21" s="6"/>
      <c r="E21" s="3" t="s">
        <v>48</v>
      </c>
      <c r="F21" s="3">
        <f>F20*12/100</f>
        <v>86725.153416000016</v>
      </c>
    </row>
    <row r="22" spans="1:6">
      <c r="A22" s="7"/>
      <c r="B22" s="68"/>
      <c r="C22" s="72"/>
      <c r="D22" s="6"/>
      <c r="E22" s="3"/>
      <c r="F22" s="3">
        <f>F21+F20</f>
        <v>809434.76521600015</v>
      </c>
    </row>
    <row r="23" spans="1:6" ht="30">
      <c r="A23" s="7"/>
      <c r="B23" s="68"/>
      <c r="C23" s="72"/>
      <c r="D23" s="6"/>
      <c r="E23" s="3" t="s">
        <v>49</v>
      </c>
      <c r="F23" s="3">
        <f>F22*1/100</f>
        <v>8094.3476521600014</v>
      </c>
    </row>
    <row r="24" spans="1:6">
      <c r="A24" s="7"/>
      <c r="B24" s="68"/>
      <c r="C24" s="72"/>
      <c r="D24" s="6"/>
      <c r="E24" s="3" t="s">
        <v>50</v>
      </c>
      <c r="F24" s="3">
        <f>F23+F22</f>
        <v>817529.11286816013</v>
      </c>
    </row>
  </sheetData>
  <mergeCells count="3">
    <mergeCell ref="A1:F1"/>
    <mergeCell ref="A2:F2"/>
    <mergeCell ref="A3:F3"/>
  </mergeCells>
  <pageMargins left="0.2" right="0.16" top="0.55000000000000004" bottom="0.33" header="0.3" footer="0.31"/>
  <pageSetup orientation="portrait" verticalDpi="0" r:id="rId1"/>
</worksheet>
</file>

<file path=xl/worksheets/sheet36.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10"/>
    <col min="2" max="2" width="45.28515625" style="11" customWidth="1"/>
    <col min="3" max="3" width="9.28515625" style="1" customWidth="1"/>
    <col min="4" max="4" width="9.140625" style="12"/>
    <col min="5" max="5" width="9.7109375" style="1" bestFit="1" customWidth="1"/>
    <col min="6" max="6" width="16.42578125" style="13" customWidth="1"/>
    <col min="7" max="16384" width="9.140625" style="1"/>
  </cols>
  <sheetData>
    <row r="1" spans="1:6" ht="18.75">
      <c r="A1" s="73" t="s">
        <v>51</v>
      </c>
      <c r="B1" s="73"/>
      <c r="C1" s="73"/>
      <c r="D1" s="73"/>
      <c r="E1" s="73"/>
      <c r="F1" s="73"/>
    </row>
    <row r="2" spans="1:6" ht="18.75">
      <c r="A2" s="73" t="s">
        <v>1</v>
      </c>
      <c r="B2" s="73"/>
      <c r="C2" s="73"/>
      <c r="D2" s="73"/>
      <c r="E2" s="73"/>
      <c r="F2" s="73"/>
    </row>
    <row r="3" spans="1:6" ht="49.5" customHeight="1">
      <c r="A3" s="83" t="s">
        <v>304</v>
      </c>
      <c r="B3" s="83"/>
      <c r="C3" s="83"/>
      <c r="D3" s="83"/>
      <c r="E3" s="83"/>
      <c r="F3" s="83"/>
    </row>
    <row r="4" spans="1:6">
      <c r="A4" s="2" t="s">
        <v>3</v>
      </c>
      <c r="B4" s="2" t="s">
        <v>4</v>
      </c>
      <c r="C4" s="2" t="s">
        <v>5</v>
      </c>
      <c r="D4" s="2" t="s">
        <v>6</v>
      </c>
      <c r="E4" s="2" t="s">
        <v>7</v>
      </c>
      <c r="F4" s="2" t="s">
        <v>8</v>
      </c>
    </row>
    <row r="5" spans="1:6" ht="30">
      <c r="A5" s="14">
        <v>1</v>
      </c>
      <c r="B5" s="3" t="s">
        <v>53</v>
      </c>
      <c r="C5" s="3">
        <v>1</v>
      </c>
      <c r="D5" s="3" t="s">
        <v>54</v>
      </c>
      <c r="E5" s="3">
        <v>330.4</v>
      </c>
      <c r="F5" s="3">
        <f>C5*E5</f>
        <v>330.4</v>
      </c>
    </row>
    <row r="6" spans="1:6" ht="120">
      <c r="A6" s="14" t="s">
        <v>193</v>
      </c>
      <c r="B6" s="3" t="s">
        <v>13</v>
      </c>
      <c r="C6" s="3">
        <v>42.85</v>
      </c>
      <c r="D6" s="3" t="s">
        <v>28</v>
      </c>
      <c r="E6" s="3">
        <v>153.84</v>
      </c>
      <c r="F6" s="3">
        <f t="shared" ref="F6:F10" si="0">C6*E6</f>
        <v>6592.0440000000008</v>
      </c>
    </row>
    <row r="7" spans="1:6" ht="105">
      <c r="A7" s="3" t="s">
        <v>15</v>
      </c>
      <c r="B7" s="3" t="s">
        <v>56</v>
      </c>
      <c r="C7" s="3">
        <v>21.42</v>
      </c>
      <c r="D7" s="3" t="s">
        <v>28</v>
      </c>
      <c r="E7" s="3">
        <v>415.58</v>
      </c>
      <c r="F7" s="3">
        <f t="shared" si="0"/>
        <v>8901.7236000000012</v>
      </c>
    </row>
    <row r="8" spans="1:6" ht="90">
      <c r="A8" s="3" t="s">
        <v>57</v>
      </c>
      <c r="B8" s="3" t="s">
        <v>58</v>
      </c>
      <c r="C8" s="3">
        <v>35.71</v>
      </c>
      <c r="D8" s="3" t="s">
        <v>28</v>
      </c>
      <c r="E8" s="3">
        <v>1336.28</v>
      </c>
      <c r="F8" s="3">
        <f t="shared" si="0"/>
        <v>47718.558799999999</v>
      </c>
    </row>
    <row r="9" spans="1:6" ht="135">
      <c r="A9" s="3" t="s">
        <v>195</v>
      </c>
      <c r="B9" s="3" t="s">
        <v>79</v>
      </c>
      <c r="C9" s="3">
        <v>42.85</v>
      </c>
      <c r="D9" s="3" t="s">
        <v>28</v>
      </c>
      <c r="E9" s="3">
        <v>4858.76</v>
      </c>
      <c r="F9" s="3">
        <f t="shared" si="0"/>
        <v>208197.86600000001</v>
      </c>
    </row>
    <row r="10" spans="1:6" ht="45">
      <c r="A10" s="3" t="s">
        <v>241</v>
      </c>
      <c r="B10" s="3" t="s">
        <v>63</v>
      </c>
      <c r="C10" s="3">
        <v>30.39</v>
      </c>
      <c r="D10" s="3" t="s">
        <v>34</v>
      </c>
      <c r="E10" s="3">
        <v>184.61</v>
      </c>
      <c r="F10" s="3">
        <f t="shared" si="0"/>
        <v>5610.2979000000005</v>
      </c>
    </row>
    <row r="11" spans="1:6">
      <c r="A11" s="6">
        <v>7</v>
      </c>
      <c r="B11" s="3" t="s">
        <v>66</v>
      </c>
      <c r="C11" s="3"/>
      <c r="D11" s="3"/>
      <c r="E11" s="3"/>
      <c r="F11" s="3"/>
    </row>
    <row r="12" spans="1:6">
      <c r="A12" s="7" t="s">
        <v>67</v>
      </c>
      <c r="B12" s="3" t="s">
        <v>112</v>
      </c>
      <c r="C12" s="3">
        <v>18.43</v>
      </c>
      <c r="D12" s="3" t="s">
        <v>28</v>
      </c>
      <c r="E12" s="3">
        <v>790.67</v>
      </c>
      <c r="F12" s="3">
        <f t="shared" ref="F12:F16" si="1">C12*E12</f>
        <v>14572.048099999998</v>
      </c>
    </row>
    <row r="13" spans="1:6">
      <c r="A13" s="7" t="s">
        <v>69</v>
      </c>
      <c r="B13" s="3" t="s">
        <v>111</v>
      </c>
      <c r="C13" s="3">
        <v>21.42</v>
      </c>
      <c r="D13" s="3" t="s">
        <v>28</v>
      </c>
      <c r="E13" s="3">
        <v>437.55</v>
      </c>
      <c r="F13" s="3">
        <f t="shared" si="1"/>
        <v>9372.3210000000017</v>
      </c>
    </row>
    <row r="14" spans="1:6">
      <c r="A14" s="7" t="s">
        <v>71</v>
      </c>
      <c r="B14" s="3" t="s">
        <v>113</v>
      </c>
      <c r="C14" s="3">
        <v>35.71</v>
      </c>
      <c r="D14" s="3" t="s">
        <v>28</v>
      </c>
      <c r="E14" s="3">
        <v>712.09</v>
      </c>
      <c r="F14" s="3">
        <f t="shared" si="1"/>
        <v>25428.733900000003</v>
      </c>
    </row>
    <row r="15" spans="1:6">
      <c r="A15" s="7" t="s">
        <v>72</v>
      </c>
      <c r="B15" s="3" t="s">
        <v>114</v>
      </c>
      <c r="C15" s="3">
        <v>36.85</v>
      </c>
      <c r="D15" s="3" t="s">
        <v>28</v>
      </c>
      <c r="E15" s="3">
        <v>393.4</v>
      </c>
      <c r="F15" s="3">
        <f t="shared" si="1"/>
        <v>14496.789999999999</v>
      </c>
    </row>
    <row r="16" spans="1:6">
      <c r="A16" s="7" t="s">
        <v>74</v>
      </c>
      <c r="B16" s="3" t="s">
        <v>46</v>
      </c>
      <c r="C16" s="3">
        <v>42.85</v>
      </c>
      <c r="D16" s="3" t="s">
        <v>28</v>
      </c>
      <c r="E16" s="3">
        <v>177.1</v>
      </c>
      <c r="F16" s="3">
        <f t="shared" si="1"/>
        <v>7588.7349999999997</v>
      </c>
    </row>
    <row r="17" spans="1:6">
      <c r="A17" s="3"/>
      <c r="B17" s="3"/>
      <c r="C17" s="3"/>
      <c r="D17" s="3"/>
      <c r="E17" s="3" t="s">
        <v>76</v>
      </c>
      <c r="F17" s="3">
        <f>SUM(F5:F16)</f>
        <v>348809.5183</v>
      </c>
    </row>
    <row r="18" spans="1:6" ht="30">
      <c r="A18" s="7"/>
      <c r="B18" s="8"/>
      <c r="C18" s="9"/>
      <c r="D18" s="6"/>
      <c r="E18" s="3" t="s">
        <v>48</v>
      </c>
      <c r="F18" s="3">
        <f>F17*12/100</f>
        <v>41857.142196000001</v>
      </c>
    </row>
    <row r="19" spans="1:6">
      <c r="A19" s="7"/>
      <c r="B19" s="8"/>
      <c r="C19" s="9"/>
      <c r="D19" s="6"/>
      <c r="E19" s="3"/>
      <c r="F19" s="3">
        <f>F18+F17</f>
        <v>390666.66049599997</v>
      </c>
    </row>
    <row r="20" spans="1:6" ht="30">
      <c r="A20" s="7"/>
      <c r="B20" s="8"/>
      <c r="C20" s="9"/>
      <c r="D20" s="6"/>
      <c r="E20" s="3" t="s">
        <v>49</v>
      </c>
      <c r="F20" s="3">
        <f>F19*1/100</f>
        <v>3906.6666049599999</v>
      </c>
    </row>
    <row r="21" spans="1:6">
      <c r="A21" s="7"/>
      <c r="B21" s="8"/>
      <c r="C21" s="9"/>
      <c r="D21" s="6"/>
      <c r="E21" s="3" t="s">
        <v>50</v>
      </c>
      <c r="F21" s="3">
        <f>F20+F19</f>
        <v>394573.32710095996</v>
      </c>
    </row>
  </sheetData>
  <mergeCells count="3">
    <mergeCell ref="A1:F1"/>
    <mergeCell ref="A2:F2"/>
    <mergeCell ref="A3:F3"/>
  </mergeCells>
  <pageMargins left="0.7" right="0.7" top="0.75" bottom="0.75" header="0.3" footer="0.3"/>
</worksheet>
</file>

<file path=xl/worksheets/sheet37.xml><?xml version="1.0" encoding="utf-8"?>
<worksheet xmlns="http://schemas.openxmlformats.org/spreadsheetml/2006/main" xmlns:r="http://schemas.openxmlformats.org/officeDocument/2006/relationships">
  <dimension ref="A1:G22"/>
  <sheetViews>
    <sheetView workbookViewId="0">
      <selection activeCell="A3" sqref="A3:F3"/>
    </sheetView>
  </sheetViews>
  <sheetFormatPr defaultRowHeight="15"/>
  <cols>
    <col min="1" max="1" width="9.140625" style="10"/>
    <col min="2" max="2" width="42.85546875" style="11" customWidth="1"/>
    <col min="3" max="3" width="9.140625" style="1"/>
    <col min="4" max="4" width="9.140625" style="12"/>
    <col min="5" max="5" width="9.7109375" style="1" bestFit="1" customWidth="1"/>
    <col min="6" max="6" width="16.42578125" style="13" customWidth="1"/>
    <col min="7" max="7" width="9.140625" style="1" hidden="1" customWidth="1"/>
    <col min="8" max="16384" width="9.140625" style="1"/>
  </cols>
  <sheetData>
    <row r="1" spans="1:7" ht="18.75">
      <c r="A1" s="73" t="s">
        <v>51</v>
      </c>
      <c r="B1" s="73"/>
      <c r="C1" s="73"/>
      <c r="D1" s="73"/>
      <c r="E1" s="73"/>
      <c r="F1" s="73"/>
    </row>
    <row r="2" spans="1:7" ht="18.75">
      <c r="A2" s="73" t="s">
        <v>1</v>
      </c>
      <c r="B2" s="73"/>
      <c r="C2" s="73"/>
      <c r="D2" s="73"/>
      <c r="E2" s="73"/>
      <c r="F2" s="73"/>
    </row>
    <row r="3" spans="1:7" ht="48" customHeight="1">
      <c r="A3" s="83" t="s">
        <v>101</v>
      </c>
      <c r="B3" s="83"/>
      <c r="C3" s="83"/>
      <c r="D3" s="83"/>
      <c r="E3" s="83"/>
      <c r="F3" s="83"/>
    </row>
    <row r="4" spans="1:7">
      <c r="A4" s="2" t="s">
        <v>3</v>
      </c>
      <c r="B4" s="2" t="s">
        <v>4</v>
      </c>
      <c r="C4" s="2" t="s">
        <v>5</v>
      </c>
      <c r="D4" s="2" t="s">
        <v>6</v>
      </c>
      <c r="E4" s="2" t="s">
        <v>7</v>
      </c>
      <c r="F4" s="2" t="s">
        <v>8</v>
      </c>
    </row>
    <row r="5" spans="1:7" ht="75">
      <c r="A5" s="14" t="s">
        <v>102</v>
      </c>
      <c r="B5" s="3" t="s">
        <v>103</v>
      </c>
      <c r="C5" s="15">
        <v>27.62</v>
      </c>
      <c r="D5" s="6" t="s">
        <v>28</v>
      </c>
      <c r="E5" s="15">
        <v>153.84</v>
      </c>
      <c r="F5" s="3">
        <f>C5*E5</f>
        <v>4249.0608000000002</v>
      </c>
      <c r="G5" s="1">
        <v>4247</v>
      </c>
    </row>
    <row r="6" spans="1:7" ht="105">
      <c r="A6" s="14" t="s">
        <v>104</v>
      </c>
      <c r="B6" s="3" t="s">
        <v>56</v>
      </c>
      <c r="C6" s="15">
        <f t="shared" ref="C6:C16" si="0">G6/E6</f>
        <v>1.0611675249049521</v>
      </c>
      <c r="D6" s="6" t="s">
        <v>28</v>
      </c>
      <c r="E6" s="15">
        <v>415.58</v>
      </c>
      <c r="F6" s="3">
        <f t="shared" ref="F6:F17" si="1">C6*E6</f>
        <v>441</v>
      </c>
      <c r="G6" s="1">
        <v>441</v>
      </c>
    </row>
    <row r="7" spans="1:7" ht="90">
      <c r="A7" s="14" t="s">
        <v>105</v>
      </c>
      <c r="B7" s="3" t="s">
        <v>58</v>
      </c>
      <c r="C7" s="15">
        <f t="shared" si="0"/>
        <v>1.7698386565689825</v>
      </c>
      <c r="D7" s="7" t="s">
        <v>28</v>
      </c>
      <c r="E7" s="15">
        <v>1336.28</v>
      </c>
      <c r="F7" s="3">
        <f t="shared" si="1"/>
        <v>2365</v>
      </c>
      <c r="G7" s="1">
        <v>2365</v>
      </c>
    </row>
    <row r="8" spans="1:7" ht="150">
      <c r="A8" s="14" t="s">
        <v>106</v>
      </c>
      <c r="B8" s="3" t="s">
        <v>79</v>
      </c>
      <c r="C8" s="15">
        <f t="shared" si="0"/>
        <v>2.6195984160567716</v>
      </c>
      <c r="D8" s="7" t="s">
        <v>28</v>
      </c>
      <c r="E8" s="15">
        <v>4858.76</v>
      </c>
      <c r="F8" s="3">
        <f t="shared" si="1"/>
        <v>12728</v>
      </c>
      <c r="G8" s="1">
        <v>12728</v>
      </c>
    </row>
    <row r="9" spans="1:7" ht="90">
      <c r="A9" s="3" t="s">
        <v>107</v>
      </c>
      <c r="B9" s="3" t="s">
        <v>24</v>
      </c>
      <c r="C9" s="15">
        <f t="shared" si="0"/>
        <v>27.881572230729962</v>
      </c>
      <c r="D9" s="3" t="s">
        <v>25</v>
      </c>
      <c r="E9" s="3">
        <v>293.85000000000002</v>
      </c>
      <c r="F9" s="3">
        <f t="shared" si="1"/>
        <v>8193</v>
      </c>
      <c r="G9" s="1">
        <v>8193</v>
      </c>
    </row>
    <row r="10" spans="1:7" ht="90">
      <c r="A10" s="14" t="s">
        <v>108</v>
      </c>
      <c r="B10" s="17" t="s">
        <v>109</v>
      </c>
      <c r="C10" s="15">
        <v>139.4</v>
      </c>
      <c r="D10" s="14" t="s">
        <v>28</v>
      </c>
      <c r="E10" s="15">
        <v>877.72</v>
      </c>
      <c r="F10" s="3">
        <f t="shared" si="1"/>
        <v>122354.16800000001</v>
      </c>
      <c r="G10" s="1">
        <v>11744</v>
      </c>
    </row>
    <row r="11" spans="1:7" ht="120">
      <c r="A11" s="3" t="s">
        <v>110</v>
      </c>
      <c r="B11" s="3" t="s">
        <v>22</v>
      </c>
      <c r="C11" s="15">
        <f t="shared" si="0"/>
        <v>7.2200030619772022</v>
      </c>
      <c r="D11" s="3" t="s">
        <v>11</v>
      </c>
      <c r="E11" s="3">
        <v>2873.96</v>
      </c>
      <c r="F11" s="3">
        <f t="shared" si="1"/>
        <v>20750</v>
      </c>
      <c r="G11" s="1">
        <v>20750</v>
      </c>
    </row>
    <row r="12" spans="1:7">
      <c r="A12" s="7">
        <v>8</v>
      </c>
      <c r="B12" s="8" t="s">
        <v>66</v>
      </c>
      <c r="C12" s="15"/>
      <c r="D12" s="6"/>
      <c r="E12" s="9"/>
      <c r="F12" s="3"/>
    </row>
    <row r="13" spans="1:7">
      <c r="A13" s="7" t="s">
        <v>67</v>
      </c>
      <c r="B13" s="3" t="s">
        <v>111</v>
      </c>
      <c r="C13" s="15">
        <f t="shared" si="0"/>
        <v>1.0604502342589419</v>
      </c>
      <c r="D13" s="3" t="s">
        <v>28</v>
      </c>
      <c r="E13" s="3">
        <v>437.55</v>
      </c>
      <c r="F13" s="3">
        <f t="shared" si="1"/>
        <v>464.00000000000006</v>
      </c>
      <c r="G13" s="1">
        <v>464</v>
      </c>
    </row>
    <row r="14" spans="1:7">
      <c r="A14" s="7" t="s">
        <v>69</v>
      </c>
      <c r="B14" s="3" t="s">
        <v>112</v>
      </c>
      <c r="C14" s="15">
        <f t="shared" si="0"/>
        <v>4.8250218169400636</v>
      </c>
      <c r="D14" s="3" t="s">
        <v>28</v>
      </c>
      <c r="E14" s="3">
        <v>790.67</v>
      </c>
      <c r="F14" s="3">
        <f t="shared" si="1"/>
        <v>3815</v>
      </c>
      <c r="G14" s="1">
        <v>3815</v>
      </c>
    </row>
    <row r="15" spans="1:7">
      <c r="A15" s="7" t="s">
        <v>71</v>
      </c>
      <c r="B15" s="3" t="s">
        <v>113</v>
      </c>
      <c r="C15" s="15">
        <f t="shared" si="0"/>
        <v>8.9904366021149009</v>
      </c>
      <c r="D15" s="3" t="s">
        <v>28</v>
      </c>
      <c r="E15" s="3">
        <v>712.09</v>
      </c>
      <c r="F15" s="3">
        <f t="shared" si="1"/>
        <v>6402</v>
      </c>
      <c r="G15" s="1">
        <v>6402</v>
      </c>
    </row>
    <row r="16" spans="1:7">
      <c r="A16" s="7" t="s">
        <v>72</v>
      </c>
      <c r="B16" s="3" t="s">
        <v>114</v>
      </c>
      <c r="C16" s="15">
        <f t="shared" si="0"/>
        <v>2.249618708693442</v>
      </c>
      <c r="D16" s="3" t="s">
        <v>28</v>
      </c>
      <c r="E16" s="3">
        <v>393.4</v>
      </c>
      <c r="F16" s="3">
        <f t="shared" si="1"/>
        <v>885</v>
      </c>
      <c r="G16" s="1">
        <v>885</v>
      </c>
    </row>
    <row r="17" spans="1:7">
      <c r="A17" s="7" t="s">
        <v>74</v>
      </c>
      <c r="B17" s="3" t="s">
        <v>46</v>
      </c>
      <c r="C17" s="15">
        <v>20.62</v>
      </c>
      <c r="D17" s="3" t="s">
        <v>28</v>
      </c>
      <c r="E17" s="3">
        <v>177.1</v>
      </c>
      <c r="F17" s="3">
        <f t="shared" si="1"/>
        <v>3651.8020000000001</v>
      </c>
      <c r="G17" s="1">
        <v>4891</v>
      </c>
    </row>
    <row r="18" spans="1:7">
      <c r="A18" s="7"/>
      <c r="B18" s="8"/>
      <c r="C18" s="9"/>
      <c r="D18" s="6"/>
      <c r="E18" s="9" t="s">
        <v>76</v>
      </c>
      <c r="F18" s="15">
        <f>SUM(F5:F17)</f>
        <v>186298.03080000001</v>
      </c>
    </row>
    <row r="19" spans="1:7" ht="30">
      <c r="A19" s="7"/>
      <c r="B19" s="8"/>
      <c r="C19" s="9"/>
      <c r="D19" s="6"/>
      <c r="E19" s="3" t="s">
        <v>48</v>
      </c>
      <c r="F19" s="3">
        <f>F18*12/100</f>
        <v>22355.763695999998</v>
      </c>
    </row>
    <row r="20" spans="1:7">
      <c r="A20" s="7"/>
      <c r="B20" s="8"/>
      <c r="C20" s="9"/>
      <c r="D20" s="6"/>
      <c r="E20" s="3"/>
      <c r="F20" s="3">
        <f>F19+F18</f>
        <v>208653.79449600002</v>
      </c>
    </row>
    <row r="21" spans="1:7" ht="30">
      <c r="A21" s="7"/>
      <c r="B21" s="8"/>
      <c r="C21" s="9"/>
      <c r="D21" s="6"/>
      <c r="E21" s="3" t="s">
        <v>49</v>
      </c>
      <c r="F21" s="3">
        <f>F20*1/100</f>
        <v>2086.53794496</v>
      </c>
    </row>
    <row r="22" spans="1:7">
      <c r="A22" s="7"/>
      <c r="B22" s="8"/>
      <c r="C22" s="9"/>
      <c r="D22" s="6"/>
      <c r="E22" s="3" t="s">
        <v>76</v>
      </c>
      <c r="F22" s="3">
        <f>F21+F20</f>
        <v>210740.33244096002</v>
      </c>
    </row>
  </sheetData>
  <mergeCells count="3">
    <mergeCell ref="A1:F1"/>
    <mergeCell ref="A2:F2"/>
    <mergeCell ref="A3:F3"/>
  </mergeCells>
  <pageMargins left="0.7" right="0.7" top="0.75" bottom="0.75" header="0.3" footer="0.3"/>
</worksheet>
</file>

<file path=xl/worksheets/sheet38.xml><?xml version="1.0" encoding="utf-8"?>
<worksheet xmlns="http://schemas.openxmlformats.org/spreadsheetml/2006/main" xmlns:r="http://schemas.openxmlformats.org/officeDocument/2006/relationships">
  <dimension ref="A1:G22"/>
  <sheetViews>
    <sheetView tabSelected="1" workbookViewId="0">
      <selection activeCell="A3" sqref="A3:F3"/>
    </sheetView>
  </sheetViews>
  <sheetFormatPr defaultRowHeight="15"/>
  <cols>
    <col min="1" max="1" width="9.140625" style="10"/>
    <col min="2" max="2" width="42.85546875" style="11" customWidth="1"/>
    <col min="3" max="3" width="9.140625" style="1"/>
    <col min="4" max="4" width="9.140625" style="12"/>
    <col min="5" max="5" width="9.7109375" style="1" bestFit="1" customWidth="1"/>
    <col min="6" max="6" width="16.42578125" style="13" customWidth="1"/>
    <col min="7" max="7" width="0" style="1" hidden="1" customWidth="1"/>
    <col min="8" max="16384" width="9.140625" style="1"/>
  </cols>
  <sheetData>
    <row r="1" spans="1:7" ht="18.75">
      <c r="A1" s="73" t="s">
        <v>51</v>
      </c>
      <c r="B1" s="73"/>
      <c r="C1" s="73"/>
      <c r="D1" s="73"/>
      <c r="E1" s="73"/>
      <c r="F1" s="73"/>
    </row>
    <row r="2" spans="1:7" ht="18.75">
      <c r="A2" s="73" t="s">
        <v>1</v>
      </c>
      <c r="B2" s="73"/>
      <c r="C2" s="73"/>
      <c r="D2" s="73"/>
      <c r="E2" s="73"/>
      <c r="F2" s="73"/>
    </row>
    <row r="3" spans="1:7" ht="48" customHeight="1">
      <c r="A3" s="92" t="s">
        <v>346</v>
      </c>
      <c r="B3" s="93"/>
      <c r="C3" s="93"/>
      <c r="D3" s="93"/>
      <c r="E3" s="93"/>
      <c r="F3" s="94"/>
    </row>
    <row r="4" spans="1:7">
      <c r="A4" s="2" t="s">
        <v>3</v>
      </c>
      <c r="B4" s="2" t="s">
        <v>4</v>
      </c>
      <c r="C4" s="2" t="s">
        <v>5</v>
      </c>
      <c r="D4" s="2" t="s">
        <v>6</v>
      </c>
      <c r="E4" s="2" t="s">
        <v>7</v>
      </c>
      <c r="F4" s="2" t="s">
        <v>8</v>
      </c>
    </row>
    <row r="5" spans="1:7" ht="165">
      <c r="A5" s="14" t="s">
        <v>102</v>
      </c>
      <c r="B5" s="3" t="s">
        <v>258</v>
      </c>
      <c r="C5" s="15">
        <v>99.45</v>
      </c>
      <c r="D5" s="6" t="s">
        <v>28</v>
      </c>
      <c r="E5" s="15">
        <v>153.84</v>
      </c>
      <c r="F5" s="3">
        <f>C5*E5</f>
        <v>15299.388000000001</v>
      </c>
      <c r="G5" s="1">
        <v>3166</v>
      </c>
    </row>
    <row r="6" spans="1:7" ht="105">
      <c r="A6" s="14" t="s">
        <v>104</v>
      </c>
      <c r="B6" s="3" t="s">
        <v>56</v>
      </c>
      <c r="C6" s="15">
        <v>36.53</v>
      </c>
      <c r="D6" s="6" t="s">
        <v>28</v>
      </c>
      <c r="E6" s="15">
        <v>415.58</v>
      </c>
      <c r="F6" s="3">
        <f t="shared" ref="F6:F17" si="0">C6*E6</f>
        <v>15181.1374</v>
      </c>
      <c r="G6" s="1">
        <v>1353</v>
      </c>
    </row>
    <row r="7" spans="1:7" ht="90">
      <c r="A7" s="14" t="s">
        <v>132</v>
      </c>
      <c r="B7" s="3" t="s">
        <v>58</v>
      </c>
      <c r="C7" s="15">
        <v>50.74</v>
      </c>
      <c r="D7" s="7" t="s">
        <v>28</v>
      </c>
      <c r="E7" s="15">
        <v>1336.28</v>
      </c>
      <c r="F7" s="3">
        <f t="shared" si="0"/>
        <v>67802.847200000004</v>
      </c>
      <c r="G7" s="1">
        <v>7253</v>
      </c>
    </row>
    <row r="8" spans="1:7" ht="150">
      <c r="A8" s="14" t="s">
        <v>106</v>
      </c>
      <c r="B8" s="3" t="s">
        <v>79</v>
      </c>
      <c r="C8" s="15">
        <v>60.89</v>
      </c>
      <c r="D8" s="7" t="s">
        <v>28</v>
      </c>
      <c r="E8" s="15">
        <v>4858.76</v>
      </c>
      <c r="F8" s="3">
        <f t="shared" si="0"/>
        <v>295849.89640000003</v>
      </c>
      <c r="G8" s="1">
        <v>213194</v>
      </c>
    </row>
    <row r="9" spans="1:7" ht="45">
      <c r="A9" s="14" t="s">
        <v>170</v>
      </c>
      <c r="B9" s="17" t="s">
        <v>63</v>
      </c>
      <c r="C9" s="15">
        <v>39.96</v>
      </c>
      <c r="D9" s="14" t="s">
        <v>34</v>
      </c>
      <c r="E9" s="15">
        <v>184.61</v>
      </c>
      <c r="F9" s="3">
        <f>C9*E9</f>
        <v>7377.0156000000006</v>
      </c>
      <c r="G9" s="1">
        <v>4804</v>
      </c>
    </row>
    <row r="10" spans="1:7" ht="90">
      <c r="A10" s="14" t="s">
        <v>108</v>
      </c>
      <c r="B10" s="17" t="s">
        <v>109</v>
      </c>
      <c r="C10" s="15">
        <v>119.89</v>
      </c>
      <c r="D10" s="14" t="s">
        <v>28</v>
      </c>
      <c r="E10" s="15">
        <v>842.46</v>
      </c>
      <c r="F10" s="3">
        <f t="shared" si="0"/>
        <v>101002.5294</v>
      </c>
      <c r="G10" s="1">
        <v>65769</v>
      </c>
    </row>
    <row r="11" spans="1:7">
      <c r="A11" s="7">
        <v>7</v>
      </c>
      <c r="B11" s="8" t="s">
        <v>66</v>
      </c>
      <c r="C11" s="15"/>
      <c r="D11" s="6"/>
      <c r="E11" s="9"/>
      <c r="F11" s="3"/>
    </row>
    <row r="12" spans="1:7">
      <c r="A12" s="7" t="s">
        <v>67</v>
      </c>
      <c r="B12" s="3" t="s">
        <v>111</v>
      </c>
      <c r="C12" s="15">
        <v>36.53</v>
      </c>
      <c r="D12" s="3" t="s">
        <v>28</v>
      </c>
      <c r="E12" s="3">
        <v>437.55</v>
      </c>
      <c r="F12" s="3">
        <f t="shared" si="0"/>
        <v>15983.701500000001</v>
      </c>
      <c r="G12" s="1">
        <v>1422</v>
      </c>
    </row>
    <row r="13" spans="1:7">
      <c r="A13" s="7" t="s">
        <v>69</v>
      </c>
      <c r="B13" s="3" t="s">
        <v>112</v>
      </c>
      <c r="C13" s="15">
        <v>26.15</v>
      </c>
      <c r="D13" s="3" t="s">
        <v>28</v>
      </c>
      <c r="E13" s="3">
        <v>790.67</v>
      </c>
      <c r="F13" s="3">
        <f t="shared" si="0"/>
        <v>20676.020499999999</v>
      </c>
      <c r="G13" s="1">
        <v>14897</v>
      </c>
    </row>
    <row r="14" spans="1:7">
      <c r="A14" s="7" t="s">
        <v>71</v>
      </c>
      <c r="B14" s="3" t="s">
        <v>113</v>
      </c>
      <c r="C14" s="15">
        <v>50.74</v>
      </c>
      <c r="D14" s="3" t="s">
        <v>28</v>
      </c>
      <c r="E14" s="3">
        <v>712.09</v>
      </c>
      <c r="F14" s="3">
        <f t="shared" si="0"/>
        <v>36131.446600000003</v>
      </c>
      <c r="G14" s="1">
        <v>3867</v>
      </c>
    </row>
    <row r="15" spans="1:7">
      <c r="A15" s="7" t="s">
        <v>72</v>
      </c>
      <c r="B15" s="3" t="s">
        <v>114</v>
      </c>
      <c r="C15" s="15">
        <v>52.3</v>
      </c>
      <c r="D15" s="3" t="s">
        <v>28</v>
      </c>
      <c r="E15" s="3">
        <v>393.4</v>
      </c>
      <c r="F15" s="3">
        <f t="shared" si="0"/>
        <v>20574.819999999996</v>
      </c>
      <c r="G15" s="1">
        <v>14823</v>
      </c>
    </row>
    <row r="16" spans="1:7">
      <c r="A16" s="7" t="s">
        <v>74</v>
      </c>
      <c r="B16" s="3" t="s">
        <v>46</v>
      </c>
      <c r="C16" s="15">
        <v>99.45</v>
      </c>
      <c r="D16" s="3" t="s">
        <v>28</v>
      </c>
      <c r="E16" s="3">
        <v>177.1</v>
      </c>
      <c r="F16" s="3">
        <f t="shared" si="0"/>
        <v>17612.595000000001</v>
      </c>
      <c r="G16" s="1">
        <v>3645</v>
      </c>
    </row>
    <row r="17" spans="1:7">
      <c r="A17" s="7" t="s">
        <v>115</v>
      </c>
      <c r="B17" s="3" t="s">
        <v>116</v>
      </c>
      <c r="C17" s="15">
        <v>4450</v>
      </c>
      <c r="D17" s="3" t="s">
        <v>117</v>
      </c>
      <c r="E17" s="18">
        <v>0.78605899999999995</v>
      </c>
      <c r="F17" s="3">
        <f t="shared" si="0"/>
        <v>3497.9625499999997</v>
      </c>
      <c r="G17" s="1">
        <v>2278</v>
      </c>
    </row>
    <row r="18" spans="1:7">
      <c r="A18" s="7"/>
      <c r="B18" s="8"/>
      <c r="C18" s="9"/>
      <c r="D18" s="6"/>
      <c r="E18" s="9" t="s">
        <v>76</v>
      </c>
      <c r="F18" s="15">
        <f>SUM(F5:F17)</f>
        <v>616989.36015000008</v>
      </c>
    </row>
    <row r="19" spans="1:7" ht="30">
      <c r="A19" s="7"/>
      <c r="B19" s="8"/>
      <c r="C19" s="9"/>
      <c r="D19" s="6"/>
      <c r="E19" s="3" t="s">
        <v>48</v>
      </c>
      <c r="F19" s="3">
        <f>F18*12/100</f>
        <v>74038.723218000014</v>
      </c>
    </row>
    <row r="20" spans="1:7">
      <c r="A20" s="7"/>
      <c r="B20" s="8"/>
      <c r="C20" s="9"/>
      <c r="D20" s="6"/>
      <c r="E20" s="3"/>
      <c r="F20" s="3">
        <f>F19+F18</f>
        <v>691028.08336800011</v>
      </c>
    </row>
    <row r="21" spans="1:7" ht="30">
      <c r="A21" s="7"/>
      <c r="B21" s="8"/>
      <c r="C21" s="9"/>
      <c r="D21" s="6"/>
      <c r="E21" s="3" t="s">
        <v>49</v>
      </c>
      <c r="F21" s="3">
        <f>F20*1/100</f>
        <v>6910.2808336800008</v>
      </c>
    </row>
    <row r="22" spans="1:7">
      <c r="A22" s="7"/>
      <c r="B22" s="8"/>
      <c r="C22" s="9"/>
      <c r="D22" s="6"/>
      <c r="E22" s="3" t="s">
        <v>76</v>
      </c>
      <c r="F22" s="61">
        <f>F21+F20</f>
        <v>697938.36420168006</v>
      </c>
    </row>
  </sheetData>
  <mergeCells count="3">
    <mergeCell ref="A1:F1"/>
    <mergeCell ref="A2:F2"/>
    <mergeCell ref="A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25"/>
  <sheetViews>
    <sheetView workbookViewId="0">
      <selection activeCell="F6" sqref="F6"/>
    </sheetView>
  </sheetViews>
  <sheetFormatPr defaultColWidth="9.140625" defaultRowHeight="15"/>
  <cols>
    <col min="1" max="1" width="9.28515625" style="10" bestFit="1" customWidth="1"/>
    <col min="2" max="2" width="45.28515625" style="11" customWidth="1"/>
    <col min="3" max="3" width="9.85546875" style="1" bestFit="1" customWidth="1"/>
    <col min="4" max="4" width="9.140625" style="12"/>
    <col min="5" max="5" width="10.42578125" style="1" bestFit="1" customWidth="1"/>
    <col min="6" max="6" width="16.42578125" style="13" customWidth="1"/>
    <col min="7" max="16384" width="9.140625" style="1"/>
  </cols>
  <sheetData>
    <row r="1" spans="1:6" ht="18.75">
      <c r="A1" s="73" t="s">
        <v>51</v>
      </c>
      <c r="B1" s="73"/>
      <c r="C1" s="73"/>
      <c r="D1" s="73"/>
      <c r="E1" s="73"/>
      <c r="F1" s="73"/>
    </row>
    <row r="2" spans="1:6" ht="18.75">
      <c r="A2" s="73" t="s">
        <v>1</v>
      </c>
      <c r="B2" s="73"/>
      <c r="C2" s="73"/>
      <c r="D2" s="73"/>
      <c r="E2" s="73"/>
      <c r="F2" s="73"/>
    </row>
    <row r="3" spans="1:6" ht="43.15" customHeight="1">
      <c r="A3" s="83" t="s">
        <v>338</v>
      </c>
      <c r="B3" s="83"/>
      <c r="C3" s="83"/>
      <c r="D3" s="83"/>
      <c r="E3" s="83"/>
      <c r="F3" s="83"/>
    </row>
    <row r="4" spans="1:6">
      <c r="A4" s="2" t="s">
        <v>3</v>
      </c>
      <c r="B4" s="2" t="s">
        <v>4</v>
      </c>
      <c r="C4" s="2" t="s">
        <v>5</v>
      </c>
      <c r="D4" s="2" t="s">
        <v>6</v>
      </c>
      <c r="E4" s="2" t="s">
        <v>7</v>
      </c>
      <c r="F4" s="2" t="s">
        <v>8</v>
      </c>
    </row>
    <row r="5" spans="1:6" ht="94.5">
      <c r="A5" s="20" t="s">
        <v>172</v>
      </c>
      <c r="B5" s="20" t="s">
        <v>173</v>
      </c>
      <c r="C5" s="20">
        <v>1.27</v>
      </c>
      <c r="D5" s="20" t="s">
        <v>11</v>
      </c>
      <c r="E5" s="20">
        <v>878.79</v>
      </c>
      <c r="F5" s="31">
        <v>1116.06</v>
      </c>
    </row>
    <row r="6" spans="1:6" ht="141.75">
      <c r="A6" s="20" t="s">
        <v>174</v>
      </c>
      <c r="B6" s="20" t="s">
        <v>131</v>
      </c>
      <c r="C6" s="20">
        <v>16.59</v>
      </c>
      <c r="D6" s="20" t="s">
        <v>11</v>
      </c>
      <c r="E6" s="20">
        <v>139.58000000000001</v>
      </c>
      <c r="F6" s="31">
        <v>2315.63</v>
      </c>
    </row>
    <row r="7" spans="1:6" ht="110.25">
      <c r="A7" s="20" t="s">
        <v>15</v>
      </c>
      <c r="B7" s="20" t="s">
        <v>16</v>
      </c>
      <c r="C7" s="20">
        <v>1.91</v>
      </c>
      <c r="D7" s="20" t="s">
        <v>11</v>
      </c>
      <c r="E7" s="20">
        <v>415.58</v>
      </c>
      <c r="F7" s="31">
        <v>793.76</v>
      </c>
    </row>
    <row r="8" spans="1:6" ht="110.25">
      <c r="A8" s="20" t="s">
        <v>57</v>
      </c>
      <c r="B8" s="20" t="s">
        <v>18</v>
      </c>
      <c r="C8" s="20">
        <v>3.14</v>
      </c>
      <c r="D8" s="20" t="s">
        <v>11</v>
      </c>
      <c r="E8" s="20">
        <v>1438.96</v>
      </c>
      <c r="F8" s="31">
        <v>4518.33</v>
      </c>
    </row>
    <row r="9" spans="1:6" ht="157.5">
      <c r="A9" s="20" t="s">
        <v>159</v>
      </c>
      <c r="B9" s="20" t="s">
        <v>134</v>
      </c>
      <c r="C9" s="20">
        <v>7.65</v>
      </c>
      <c r="D9" s="20" t="s">
        <v>11</v>
      </c>
      <c r="E9" s="20">
        <v>5891.97</v>
      </c>
      <c r="F9" s="31">
        <v>45073.57</v>
      </c>
    </row>
    <row r="10" spans="1:6" ht="126">
      <c r="A10" s="20" t="s">
        <v>175</v>
      </c>
      <c r="B10" s="20" t="s">
        <v>136</v>
      </c>
      <c r="C10" s="20">
        <v>3.82</v>
      </c>
      <c r="D10" s="20" t="s">
        <v>11</v>
      </c>
      <c r="E10" s="20">
        <v>6092.63</v>
      </c>
      <c r="F10" s="31">
        <v>23273.85</v>
      </c>
    </row>
    <row r="11" spans="1:6" ht="157.5">
      <c r="A11" s="20" t="s">
        <v>176</v>
      </c>
      <c r="B11" s="20" t="s">
        <v>177</v>
      </c>
      <c r="C11" s="20">
        <v>0.36399999999999999</v>
      </c>
      <c r="D11" s="20" t="s">
        <v>31</v>
      </c>
      <c r="E11" s="20">
        <v>79086.94</v>
      </c>
      <c r="F11" s="31">
        <v>28787.65</v>
      </c>
    </row>
    <row r="12" spans="1:6" ht="31.5">
      <c r="A12" s="20" t="s">
        <v>178</v>
      </c>
      <c r="B12" s="20" t="s">
        <v>179</v>
      </c>
      <c r="C12" s="20">
        <v>0.54700000000000004</v>
      </c>
      <c r="D12" s="20" t="s">
        <v>31</v>
      </c>
      <c r="E12" s="20">
        <v>77259.94</v>
      </c>
      <c r="F12" s="31">
        <v>42261.19</v>
      </c>
    </row>
    <row r="13" spans="1:6" ht="78.75">
      <c r="A13" s="20" t="s">
        <v>180</v>
      </c>
      <c r="B13" s="20" t="s">
        <v>122</v>
      </c>
      <c r="C13" s="20">
        <v>62.73</v>
      </c>
      <c r="D13" s="20" t="s">
        <v>25</v>
      </c>
      <c r="E13" s="20">
        <v>184.61</v>
      </c>
      <c r="F13" s="31">
        <v>11580.59</v>
      </c>
    </row>
    <row r="14" spans="1:6" ht="15.75">
      <c r="A14" s="20">
        <v>10</v>
      </c>
      <c r="B14" s="20" t="s">
        <v>35</v>
      </c>
      <c r="C14" s="20"/>
      <c r="D14" s="20"/>
      <c r="E14" s="20"/>
      <c r="F14" s="31"/>
    </row>
    <row r="15" spans="1:6" ht="18">
      <c r="A15" s="20" t="s">
        <v>36</v>
      </c>
      <c r="B15" s="20" t="s">
        <v>123</v>
      </c>
      <c r="C15" s="20">
        <v>4.93</v>
      </c>
      <c r="D15" s="20" t="s">
        <v>147</v>
      </c>
      <c r="E15" s="20">
        <v>786.44</v>
      </c>
      <c r="F15" s="31">
        <f>ROUND(C15*E15,2)</f>
        <v>3877.15</v>
      </c>
    </row>
    <row r="16" spans="1:6" ht="18">
      <c r="A16" s="20" t="s">
        <v>39</v>
      </c>
      <c r="B16" s="20" t="s">
        <v>148</v>
      </c>
      <c r="C16" s="20">
        <v>1.91</v>
      </c>
      <c r="D16" s="20" t="s">
        <v>147</v>
      </c>
      <c r="E16" s="20">
        <v>319.88</v>
      </c>
      <c r="F16" s="31">
        <f>ROUND(C16*E16,2)</f>
        <v>610.97</v>
      </c>
    </row>
    <row r="17" spans="1:6" ht="18">
      <c r="A17" s="20" t="s">
        <v>41</v>
      </c>
      <c r="B17" s="20" t="s">
        <v>149</v>
      </c>
      <c r="C17" s="20">
        <v>3.14</v>
      </c>
      <c r="D17" s="20" t="s">
        <v>147</v>
      </c>
      <c r="E17" s="20">
        <v>721.18</v>
      </c>
      <c r="F17" s="31">
        <f>ROUND(C17*E17,2)</f>
        <v>2264.5100000000002</v>
      </c>
    </row>
    <row r="18" spans="1:6" ht="18">
      <c r="A18" s="20" t="s">
        <v>43</v>
      </c>
      <c r="B18" s="20" t="s">
        <v>125</v>
      </c>
      <c r="C18" s="20">
        <v>9.870000000000001</v>
      </c>
      <c r="D18" s="20" t="s">
        <v>147</v>
      </c>
      <c r="E18" s="20">
        <v>436.52</v>
      </c>
      <c r="F18" s="31">
        <f>ROUND(C18*E18,2)</f>
        <v>4308.45</v>
      </c>
    </row>
    <row r="19" spans="1:6" ht="18">
      <c r="A19" s="20" t="s">
        <v>45</v>
      </c>
      <c r="B19" s="20" t="s">
        <v>100</v>
      </c>
      <c r="C19" s="20">
        <v>16.59</v>
      </c>
      <c r="D19" s="20" t="s">
        <v>147</v>
      </c>
      <c r="E19" s="32">
        <v>177.1</v>
      </c>
      <c r="F19" s="31">
        <f>ROUND(C19*E19,2)</f>
        <v>2938.09</v>
      </c>
    </row>
    <row r="20" spans="1:6">
      <c r="A20" s="7"/>
      <c r="B20" s="8"/>
      <c r="C20" s="9"/>
      <c r="D20" s="6"/>
      <c r="E20" s="9" t="s">
        <v>76</v>
      </c>
      <c r="F20" s="15">
        <f>SUM(F5:F19)</f>
        <v>173719.80000000002</v>
      </c>
    </row>
    <row r="21" spans="1:6">
      <c r="A21" s="84" t="s">
        <v>126</v>
      </c>
      <c r="B21" s="84"/>
      <c r="C21" s="84"/>
      <c r="D21" s="84"/>
      <c r="E21" s="84"/>
      <c r="F21" s="21">
        <f>ROUND((F20*12%),2)</f>
        <v>20846.38</v>
      </c>
    </row>
    <row r="22" spans="1:6">
      <c r="A22" s="84" t="s">
        <v>47</v>
      </c>
      <c r="B22" s="84" t="s">
        <v>47</v>
      </c>
      <c r="C22" s="84"/>
      <c r="D22" s="84"/>
      <c r="E22" s="84"/>
      <c r="F22" s="21">
        <f>F20+F21</f>
        <v>194566.18000000002</v>
      </c>
    </row>
    <row r="23" spans="1:6">
      <c r="A23" s="84" t="s">
        <v>127</v>
      </c>
      <c r="B23" s="84" t="s">
        <v>171</v>
      </c>
      <c r="C23" s="84"/>
      <c r="D23" s="84"/>
      <c r="E23" s="84"/>
      <c r="F23" s="21">
        <f>ROUND((F22*1%),2)</f>
        <v>1945.66</v>
      </c>
    </row>
    <row r="24" spans="1:6">
      <c r="A24" s="84" t="s">
        <v>47</v>
      </c>
      <c r="B24" s="84" t="s">
        <v>47</v>
      </c>
      <c r="C24" s="84"/>
      <c r="D24" s="84"/>
      <c r="E24" s="84"/>
      <c r="F24" s="21">
        <f>F22+F23</f>
        <v>196511.84000000003</v>
      </c>
    </row>
    <row r="25" spans="1:6">
      <c r="A25" s="84" t="s">
        <v>128</v>
      </c>
      <c r="B25" s="84" t="s">
        <v>128</v>
      </c>
      <c r="C25" s="84"/>
      <c r="D25" s="84"/>
      <c r="E25" s="84"/>
      <c r="F25" s="21">
        <f>ROUND((F24),0)</f>
        <v>196512</v>
      </c>
    </row>
  </sheetData>
  <mergeCells count="8">
    <mergeCell ref="A24:E24"/>
    <mergeCell ref="A25:E25"/>
    <mergeCell ref="A1:F1"/>
    <mergeCell ref="A2:F2"/>
    <mergeCell ref="A3:F3"/>
    <mergeCell ref="A21:E21"/>
    <mergeCell ref="A22:E22"/>
    <mergeCell ref="A23:E2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24"/>
  <sheetViews>
    <sheetView workbookViewId="0">
      <selection activeCell="A3" sqref="A3:F3"/>
    </sheetView>
  </sheetViews>
  <sheetFormatPr defaultColWidth="9.140625" defaultRowHeight="15"/>
  <cols>
    <col min="1" max="1" width="9.28515625" style="10" bestFit="1" customWidth="1"/>
    <col min="2" max="2" width="45.28515625" style="11" customWidth="1"/>
    <col min="3" max="3" width="9.85546875" style="1" bestFit="1" customWidth="1"/>
    <col min="4" max="4" width="9.140625" style="12"/>
    <col min="5" max="5" width="10.42578125" style="1" bestFit="1" customWidth="1"/>
    <col min="6" max="6" width="16.42578125" style="13" customWidth="1"/>
    <col min="7" max="16384" width="9.140625" style="1"/>
  </cols>
  <sheetData>
    <row r="1" spans="1:6" ht="18.75">
      <c r="A1" s="73" t="s">
        <v>51</v>
      </c>
      <c r="B1" s="73"/>
      <c r="C1" s="73"/>
      <c r="D1" s="73"/>
      <c r="E1" s="73"/>
      <c r="F1" s="73"/>
    </row>
    <row r="2" spans="1:6" ht="18.75">
      <c r="A2" s="73" t="s">
        <v>1</v>
      </c>
      <c r="B2" s="73"/>
      <c r="C2" s="73"/>
      <c r="D2" s="73"/>
      <c r="E2" s="73"/>
      <c r="F2" s="73"/>
    </row>
    <row r="3" spans="1:6" ht="43.15" customHeight="1">
      <c r="A3" s="74" t="s">
        <v>181</v>
      </c>
      <c r="B3" s="75"/>
      <c r="C3" s="75"/>
      <c r="D3" s="75"/>
      <c r="E3" s="75"/>
      <c r="F3" s="76"/>
    </row>
    <row r="4" spans="1:6">
      <c r="A4" s="2" t="s">
        <v>3</v>
      </c>
      <c r="B4" s="2" t="s">
        <v>4</v>
      </c>
      <c r="C4" s="2" t="s">
        <v>5</v>
      </c>
      <c r="D4" s="2" t="s">
        <v>6</v>
      </c>
      <c r="E4" s="2" t="s">
        <v>7</v>
      </c>
      <c r="F4" s="2" t="s">
        <v>8</v>
      </c>
    </row>
    <row r="5" spans="1:6" ht="141.75">
      <c r="A5" s="20" t="s">
        <v>130</v>
      </c>
      <c r="B5" s="20" t="s">
        <v>131</v>
      </c>
      <c r="C5" s="20">
        <v>30.73</v>
      </c>
      <c r="D5" s="20" t="s">
        <v>11</v>
      </c>
      <c r="E5" s="32">
        <v>139.58000000000001</v>
      </c>
      <c r="F5" s="31">
        <v>4289.29</v>
      </c>
    </row>
    <row r="6" spans="1:6" ht="110.25">
      <c r="A6" s="20" t="s">
        <v>86</v>
      </c>
      <c r="B6" s="20" t="s">
        <v>16</v>
      </c>
      <c r="C6" s="20">
        <v>3.54</v>
      </c>
      <c r="D6" s="20" t="s">
        <v>11</v>
      </c>
      <c r="E6" s="32">
        <v>415.58</v>
      </c>
      <c r="F6" s="31">
        <v>1471.15</v>
      </c>
    </row>
    <row r="7" spans="1:6" ht="110.25">
      <c r="A7" s="20" t="s">
        <v>132</v>
      </c>
      <c r="B7" s="20" t="s">
        <v>18</v>
      </c>
      <c r="C7" s="20">
        <v>5.81</v>
      </c>
      <c r="D7" s="20" t="s">
        <v>11</v>
      </c>
      <c r="E7" s="32">
        <v>1438.96</v>
      </c>
      <c r="F7" s="31">
        <v>8360.36</v>
      </c>
    </row>
    <row r="8" spans="1:6" ht="157.5">
      <c r="A8" s="20" t="s">
        <v>133</v>
      </c>
      <c r="B8" s="20" t="s">
        <v>134</v>
      </c>
      <c r="C8" s="20">
        <v>14.16</v>
      </c>
      <c r="D8" s="20" t="s">
        <v>11</v>
      </c>
      <c r="E8" s="32">
        <v>5891.97</v>
      </c>
      <c r="F8" s="31">
        <v>83430.3</v>
      </c>
    </row>
    <row r="9" spans="1:6" ht="126">
      <c r="A9" s="20" t="s">
        <v>182</v>
      </c>
      <c r="B9" s="20" t="s">
        <v>136</v>
      </c>
      <c r="C9" s="20">
        <v>7.08</v>
      </c>
      <c r="D9" s="20" t="s">
        <v>11</v>
      </c>
      <c r="E9" s="32">
        <v>6092.63</v>
      </c>
      <c r="F9" s="31">
        <v>43135.82</v>
      </c>
    </row>
    <row r="10" spans="1:6" ht="157.5">
      <c r="A10" s="20" t="s">
        <v>183</v>
      </c>
      <c r="B10" s="20" t="s">
        <v>184</v>
      </c>
      <c r="C10" s="20">
        <v>0.67500000000000004</v>
      </c>
      <c r="D10" s="20" t="s">
        <v>31</v>
      </c>
      <c r="E10" s="32">
        <v>79086.94</v>
      </c>
      <c r="F10" s="31">
        <v>53383.68</v>
      </c>
    </row>
    <row r="11" spans="1:6" ht="47.25">
      <c r="A11" s="20" t="s">
        <v>185</v>
      </c>
      <c r="B11" s="20" t="s">
        <v>186</v>
      </c>
      <c r="C11" s="20">
        <v>1.0129999999999999</v>
      </c>
      <c r="D11" s="20" t="s">
        <v>31</v>
      </c>
      <c r="E11" s="32">
        <v>77259.94</v>
      </c>
      <c r="F11" s="31">
        <v>78264.320000000007</v>
      </c>
    </row>
    <row r="12" spans="1:6" ht="78.75">
      <c r="A12" s="20" t="s">
        <v>62</v>
      </c>
      <c r="B12" s="20" t="s">
        <v>122</v>
      </c>
      <c r="C12" s="20">
        <v>116.17</v>
      </c>
      <c r="D12" s="20" t="s">
        <v>25</v>
      </c>
      <c r="E12" s="32">
        <v>184.61</v>
      </c>
      <c r="F12" s="31">
        <v>21446.14</v>
      </c>
    </row>
    <row r="13" spans="1:6" ht="15.75">
      <c r="A13" s="20">
        <v>8</v>
      </c>
      <c r="B13" s="20" t="s">
        <v>35</v>
      </c>
      <c r="C13" s="20"/>
      <c r="D13" s="20"/>
      <c r="E13" s="32"/>
      <c r="F13" s="31"/>
    </row>
    <row r="14" spans="1:6" ht="18">
      <c r="A14" s="20" t="s">
        <v>36</v>
      </c>
      <c r="B14" s="20" t="s">
        <v>123</v>
      </c>
      <c r="C14" s="20">
        <v>9.1300000000000008</v>
      </c>
      <c r="D14" s="20" t="s">
        <v>147</v>
      </c>
      <c r="E14" s="32">
        <v>786.44</v>
      </c>
      <c r="F14" s="31">
        <f>ROUND(C14*E14,2)</f>
        <v>7180.2</v>
      </c>
    </row>
    <row r="15" spans="1:6" ht="18">
      <c r="A15" s="20" t="s">
        <v>39</v>
      </c>
      <c r="B15" s="20" t="s">
        <v>148</v>
      </c>
      <c r="C15" s="20">
        <v>3.54</v>
      </c>
      <c r="D15" s="20" t="s">
        <v>147</v>
      </c>
      <c r="E15" s="32">
        <v>319.88</v>
      </c>
      <c r="F15" s="31">
        <f>ROUND(C15*E15,2)</f>
        <v>1132.3800000000001</v>
      </c>
    </row>
    <row r="16" spans="1:6" ht="18">
      <c r="A16" s="20" t="s">
        <v>41</v>
      </c>
      <c r="B16" s="20" t="s">
        <v>149</v>
      </c>
      <c r="C16" s="20">
        <v>5.81</v>
      </c>
      <c r="D16" s="20" t="s">
        <v>147</v>
      </c>
      <c r="E16" s="32">
        <v>721.11800000000005</v>
      </c>
      <c r="F16" s="31">
        <f>ROUND(C16*E16,2)</f>
        <v>4189.7</v>
      </c>
    </row>
    <row r="17" spans="1:6" ht="18">
      <c r="A17" s="20" t="s">
        <v>43</v>
      </c>
      <c r="B17" s="20" t="s">
        <v>125</v>
      </c>
      <c r="C17" s="20">
        <v>18.27</v>
      </c>
      <c r="D17" s="20" t="s">
        <v>147</v>
      </c>
      <c r="E17" s="32">
        <v>436.52</v>
      </c>
      <c r="F17" s="31">
        <f>ROUND(C17*E17,2)</f>
        <v>7975.22</v>
      </c>
    </row>
    <row r="18" spans="1:6" ht="18">
      <c r="A18" s="20" t="s">
        <v>45</v>
      </c>
      <c r="B18" s="20" t="s">
        <v>100</v>
      </c>
      <c r="C18" s="20">
        <v>30.73</v>
      </c>
      <c r="D18" s="20" t="s">
        <v>147</v>
      </c>
      <c r="E18" s="32">
        <v>177.1</v>
      </c>
      <c r="F18" s="31">
        <f>ROUND(C18*E18,2)</f>
        <v>5442.28</v>
      </c>
    </row>
    <row r="19" spans="1:6">
      <c r="A19" s="7"/>
      <c r="B19" s="8"/>
      <c r="C19" s="9"/>
      <c r="D19" s="6"/>
      <c r="E19" s="9" t="s">
        <v>76</v>
      </c>
      <c r="F19" s="24">
        <f>SUM(F5:F18)</f>
        <v>319700.84000000008</v>
      </c>
    </row>
    <row r="20" spans="1:6">
      <c r="A20" s="84" t="s">
        <v>126</v>
      </c>
      <c r="B20" s="84"/>
      <c r="C20" s="84"/>
      <c r="D20" s="84"/>
      <c r="E20" s="84"/>
      <c r="F20" s="23">
        <f>ROUND((F19*12%),2)</f>
        <v>38364.1</v>
      </c>
    </row>
    <row r="21" spans="1:6">
      <c r="A21" s="84" t="s">
        <v>47</v>
      </c>
      <c r="B21" s="84" t="s">
        <v>47</v>
      </c>
      <c r="C21" s="84"/>
      <c r="D21" s="84"/>
      <c r="E21" s="84"/>
      <c r="F21" s="23">
        <f>F19+F20</f>
        <v>358064.94000000006</v>
      </c>
    </row>
    <row r="22" spans="1:6">
      <c r="A22" s="84" t="s">
        <v>127</v>
      </c>
      <c r="B22" s="84" t="s">
        <v>171</v>
      </c>
      <c r="C22" s="84"/>
      <c r="D22" s="84"/>
      <c r="E22" s="84"/>
      <c r="F22" s="23">
        <f>ROUND((F21*1%),2)</f>
        <v>3580.65</v>
      </c>
    </row>
    <row r="23" spans="1:6">
      <c r="A23" s="84" t="s">
        <v>47</v>
      </c>
      <c r="B23" s="84" t="s">
        <v>47</v>
      </c>
      <c r="C23" s="84"/>
      <c r="D23" s="84"/>
      <c r="E23" s="84"/>
      <c r="F23" s="23">
        <f>F21+F22</f>
        <v>361645.59000000008</v>
      </c>
    </row>
    <row r="24" spans="1:6">
      <c r="A24" s="84" t="s">
        <v>128</v>
      </c>
      <c r="B24" s="84" t="s">
        <v>128</v>
      </c>
      <c r="C24" s="84"/>
      <c r="D24" s="84"/>
      <c r="E24" s="84"/>
      <c r="F24" s="23">
        <f>ROUND((F23),0)</f>
        <v>361646</v>
      </c>
    </row>
  </sheetData>
  <mergeCells count="8">
    <mergeCell ref="A23:E23"/>
    <mergeCell ref="A24:E24"/>
    <mergeCell ref="A1:F1"/>
    <mergeCell ref="A2:F2"/>
    <mergeCell ref="A3:F3"/>
    <mergeCell ref="A20:E20"/>
    <mergeCell ref="A21:E21"/>
    <mergeCell ref="A22:E22"/>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ColWidth="9.140625" defaultRowHeight="15"/>
  <cols>
    <col min="1" max="1" width="9.28515625" style="10" bestFit="1" customWidth="1"/>
    <col min="2" max="2" width="43.140625" style="11" customWidth="1"/>
    <col min="3" max="3" width="9.85546875" style="1" bestFit="1" customWidth="1"/>
    <col min="4" max="4" width="9.140625" style="12"/>
    <col min="5" max="5" width="10.42578125" style="1" bestFit="1" customWidth="1"/>
    <col min="6" max="6" width="16.42578125" style="13" customWidth="1"/>
    <col min="7" max="16384" width="9.140625" style="1"/>
  </cols>
  <sheetData>
    <row r="1" spans="1:6" ht="18.75">
      <c r="A1" s="73" t="s">
        <v>51</v>
      </c>
      <c r="B1" s="73"/>
      <c r="C1" s="73"/>
      <c r="D1" s="73"/>
      <c r="E1" s="73"/>
      <c r="F1" s="73"/>
    </row>
    <row r="2" spans="1:6" ht="18.75">
      <c r="A2" s="73" t="s">
        <v>1</v>
      </c>
      <c r="B2" s="73"/>
      <c r="C2" s="73"/>
      <c r="D2" s="73"/>
      <c r="E2" s="73"/>
      <c r="F2" s="73"/>
    </row>
    <row r="3" spans="1:6" ht="38.25" customHeight="1">
      <c r="A3" s="74" t="s">
        <v>166</v>
      </c>
      <c r="B3" s="75"/>
      <c r="C3" s="75"/>
      <c r="D3" s="75"/>
      <c r="E3" s="75"/>
      <c r="F3" s="76"/>
    </row>
    <row r="4" spans="1:6">
      <c r="A4" s="2" t="s">
        <v>3</v>
      </c>
      <c r="B4" s="2" t="s">
        <v>4</v>
      </c>
      <c r="C4" s="2" t="s">
        <v>5</v>
      </c>
      <c r="D4" s="2" t="s">
        <v>6</v>
      </c>
      <c r="E4" s="2" t="s">
        <v>7</v>
      </c>
      <c r="F4" s="2" t="s">
        <v>8</v>
      </c>
    </row>
    <row r="5" spans="1:6" ht="120">
      <c r="A5" s="6" t="s">
        <v>167</v>
      </c>
      <c r="B5" s="3" t="s">
        <v>131</v>
      </c>
      <c r="C5" s="15">
        <v>82.84</v>
      </c>
      <c r="D5" s="7" t="s">
        <v>11</v>
      </c>
      <c r="E5" s="15">
        <v>139.58000000000001</v>
      </c>
      <c r="F5" s="30">
        <v>11562.81</v>
      </c>
    </row>
    <row r="6" spans="1:6" ht="105">
      <c r="A6" s="6" t="s">
        <v>168</v>
      </c>
      <c r="B6" s="3" t="s">
        <v>16</v>
      </c>
      <c r="C6" s="15">
        <v>27.61</v>
      </c>
      <c r="D6" s="7" t="s">
        <v>11</v>
      </c>
      <c r="E6" s="15">
        <v>415.58</v>
      </c>
      <c r="F6" s="30">
        <v>11474.16</v>
      </c>
    </row>
    <row r="7" spans="1:6" ht="90">
      <c r="A7" s="6" t="s">
        <v>169</v>
      </c>
      <c r="B7" s="3" t="s">
        <v>18</v>
      </c>
      <c r="C7" s="15">
        <v>45.28</v>
      </c>
      <c r="D7" s="7" t="s">
        <v>11</v>
      </c>
      <c r="E7" s="15">
        <v>1438.96</v>
      </c>
      <c r="F7" s="30">
        <v>65156.11</v>
      </c>
    </row>
    <row r="8" spans="1:6" ht="90">
      <c r="A8" s="6" t="s">
        <v>158</v>
      </c>
      <c r="B8" s="3" t="s">
        <v>121</v>
      </c>
      <c r="C8" s="15">
        <v>55.23</v>
      </c>
      <c r="D8" s="7" t="s">
        <v>11</v>
      </c>
      <c r="E8" s="15">
        <v>4858.76</v>
      </c>
      <c r="F8" s="30">
        <v>268349.31</v>
      </c>
    </row>
    <row r="9" spans="1:6" ht="60">
      <c r="A9" s="6" t="s">
        <v>170</v>
      </c>
      <c r="B9" s="3" t="s">
        <v>122</v>
      </c>
      <c r="C9" s="15">
        <v>36.25</v>
      </c>
      <c r="D9" s="7" t="s">
        <v>25</v>
      </c>
      <c r="E9" s="15">
        <v>184.61</v>
      </c>
      <c r="F9" s="30">
        <v>6692.1125000000002</v>
      </c>
    </row>
    <row r="10" spans="1:6">
      <c r="A10" s="6">
        <v>6</v>
      </c>
      <c r="B10" s="3" t="s">
        <v>35</v>
      </c>
      <c r="C10" s="15"/>
      <c r="D10" s="7"/>
      <c r="E10" s="15"/>
      <c r="F10" s="30"/>
    </row>
    <row r="11" spans="1:6" ht="15.75">
      <c r="A11" s="6" t="s">
        <v>36</v>
      </c>
      <c r="B11" s="3" t="s">
        <v>123</v>
      </c>
      <c r="C11" s="15">
        <v>23.75</v>
      </c>
      <c r="D11" s="7" t="s">
        <v>124</v>
      </c>
      <c r="E11" s="15">
        <v>786.44</v>
      </c>
      <c r="F11" s="30">
        <f>ROUND(C11*E11,2)</f>
        <v>18677.95</v>
      </c>
    </row>
    <row r="12" spans="1:6" ht="15.75">
      <c r="A12" s="6" t="s">
        <v>39</v>
      </c>
      <c r="B12" s="3" t="s">
        <v>148</v>
      </c>
      <c r="C12" s="15">
        <v>27.61</v>
      </c>
      <c r="D12" s="7" t="s">
        <v>124</v>
      </c>
      <c r="E12" s="15">
        <v>319.88</v>
      </c>
      <c r="F12" s="30">
        <f>ROUND(C12*E12,2)</f>
        <v>8831.89</v>
      </c>
    </row>
    <row r="13" spans="1:6" ht="15.75">
      <c r="A13" s="6" t="s">
        <v>41</v>
      </c>
      <c r="B13" s="3" t="s">
        <v>149</v>
      </c>
      <c r="C13" s="15">
        <v>45.28</v>
      </c>
      <c r="D13" s="7" t="s">
        <v>124</v>
      </c>
      <c r="E13" s="15">
        <v>721.18</v>
      </c>
      <c r="F13" s="30">
        <f>ROUND(C13*E13,2)</f>
        <v>32655.03</v>
      </c>
    </row>
    <row r="14" spans="1:6" ht="15.75">
      <c r="A14" s="6" t="s">
        <v>43</v>
      </c>
      <c r="B14" s="3" t="s">
        <v>125</v>
      </c>
      <c r="C14" s="15">
        <v>47.5</v>
      </c>
      <c r="D14" s="7" t="s">
        <v>124</v>
      </c>
      <c r="E14" s="15">
        <v>436.52</v>
      </c>
      <c r="F14" s="30">
        <f t="shared" ref="F14:F15" si="0">ROUND(C14*E14,2)</f>
        <v>20734.7</v>
      </c>
    </row>
    <row r="15" spans="1:6" ht="15.75">
      <c r="A15" s="6" t="s">
        <v>45</v>
      </c>
      <c r="B15" s="3" t="s">
        <v>100</v>
      </c>
      <c r="C15" s="15">
        <v>82.84</v>
      </c>
      <c r="D15" s="7" t="s">
        <v>124</v>
      </c>
      <c r="E15" s="15">
        <v>177.1</v>
      </c>
      <c r="F15" s="30">
        <f t="shared" si="0"/>
        <v>14670.96</v>
      </c>
    </row>
    <row r="16" spans="1:6">
      <c r="A16" s="7"/>
      <c r="B16" s="8"/>
      <c r="C16" s="9"/>
      <c r="D16" s="6"/>
      <c r="E16" s="9" t="s">
        <v>76</v>
      </c>
      <c r="F16" s="24">
        <f>SUM(F5:F15)</f>
        <v>458805.03250000009</v>
      </c>
    </row>
    <row r="17" spans="1:6">
      <c r="A17" s="84" t="s">
        <v>126</v>
      </c>
      <c r="B17" s="84"/>
      <c r="C17" s="84"/>
      <c r="D17" s="84"/>
      <c r="E17" s="84"/>
      <c r="F17" s="23">
        <f>ROUND((F16*12%),2)</f>
        <v>55056.6</v>
      </c>
    </row>
    <row r="18" spans="1:6">
      <c r="A18" s="84" t="s">
        <v>47</v>
      </c>
      <c r="B18" s="84" t="s">
        <v>47</v>
      </c>
      <c r="C18" s="84"/>
      <c r="D18" s="84"/>
      <c r="E18" s="84"/>
      <c r="F18" s="23">
        <f>F16+F17</f>
        <v>513861.63250000007</v>
      </c>
    </row>
    <row r="19" spans="1:6">
      <c r="A19" s="84" t="s">
        <v>127</v>
      </c>
      <c r="B19" s="84" t="s">
        <v>171</v>
      </c>
      <c r="C19" s="84"/>
      <c r="D19" s="84"/>
      <c r="E19" s="84"/>
      <c r="F19" s="23">
        <f>ROUND((F18*1%),2)</f>
        <v>5138.62</v>
      </c>
    </row>
    <row r="20" spans="1:6">
      <c r="A20" s="84" t="s">
        <v>47</v>
      </c>
      <c r="B20" s="84" t="s">
        <v>47</v>
      </c>
      <c r="C20" s="84"/>
      <c r="D20" s="84"/>
      <c r="E20" s="84"/>
      <c r="F20" s="23">
        <f>F18+F19</f>
        <v>519000.25250000006</v>
      </c>
    </row>
    <row r="21" spans="1:6" ht="27.6" customHeight="1">
      <c r="A21" s="84" t="s">
        <v>128</v>
      </c>
      <c r="B21" s="84" t="s">
        <v>128</v>
      </c>
      <c r="C21" s="84"/>
      <c r="D21" s="84"/>
      <c r="E21" s="84"/>
      <c r="F21" s="27">
        <f>ROUND((F20),0)</f>
        <v>519000</v>
      </c>
    </row>
  </sheetData>
  <mergeCells count="8">
    <mergeCell ref="A20:E20"/>
    <mergeCell ref="A21:E21"/>
    <mergeCell ref="A1:F1"/>
    <mergeCell ref="A2:F2"/>
    <mergeCell ref="A3:F3"/>
    <mergeCell ref="A17:E17"/>
    <mergeCell ref="A18:E18"/>
    <mergeCell ref="A19:E19"/>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H25"/>
  <sheetViews>
    <sheetView topLeftCell="A25" workbookViewId="0">
      <selection activeCell="H25" sqref="H25"/>
    </sheetView>
  </sheetViews>
  <sheetFormatPr defaultColWidth="9.140625" defaultRowHeight="15"/>
  <cols>
    <col min="1" max="1" width="9.140625" style="10"/>
    <col min="2" max="2" width="48.7109375" style="11" customWidth="1"/>
    <col min="3" max="4" width="10.42578125" style="11" hidden="1" customWidth="1"/>
    <col min="5" max="5" width="9.140625" style="1"/>
    <col min="6" max="6" width="9.140625" style="12"/>
    <col min="7" max="7" width="9.140625" style="1"/>
    <col min="8" max="8" width="16.42578125" style="13" customWidth="1"/>
    <col min="9" max="16384" width="9.140625" style="1"/>
  </cols>
  <sheetData>
    <row r="1" spans="1:8" ht="18.75">
      <c r="A1" s="73" t="s">
        <v>51</v>
      </c>
      <c r="B1" s="73"/>
      <c r="C1" s="73"/>
      <c r="D1" s="73"/>
      <c r="E1" s="73"/>
      <c r="F1" s="73"/>
      <c r="G1" s="73"/>
      <c r="H1" s="73"/>
    </row>
    <row r="2" spans="1:8" ht="18.75">
      <c r="A2" s="73" t="s">
        <v>1</v>
      </c>
      <c r="B2" s="73"/>
      <c r="C2" s="73"/>
      <c r="D2" s="73"/>
      <c r="E2" s="73"/>
      <c r="F2" s="73"/>
      <c r="G2" s="73"/>
      <c r="H2" s="73"/>
    </row>
    <row r="3" spans="1:8" ht="56.25" customHeight="1">
      <c r="A3" s="83" t="s">
        <v>152</v>
      </c>
      <c r="B3" s="83"/>
      <c r="C3" s="83"/>
      <c r="D3" s="83"/>
      <c r="E3" s="83"/>
      <c r="F3" s="83"/>
      <c r="G3" s="83"/>
      <c r="H3" s="83"/>
    </row>
    <row r="4" spans="1:8">
      <c r="A4" s="2" t="s">
        <v>3</v>
      </c>
      <c r="B4" s="2" t="s">
        <v>4</v>
      </c>
      <c r="C4" s="2" t="s">
        <v>153</v>
      </c>
      <c r="D4" s="2" t="s">
        <v>154</v>
      </c>
      <c r="E4" s="2" t="s">
        <v>5</v>
      </c>
      <c r="F4" s="2" t="s">
        <v>6</v>
      </c>
      <c r="G4" s="2" t="s">
        <v>7</v>
      </c>
      <c r="H4" s="2" t="s">
        <v>8</v>
      </c>
    </row>
    <row r="5" spans="1:8" ht="142.5">
      <c r="A5" s="20" t="s">
        <v>130</v>
      </c>
      <c r="B5" s="21" t="s">
        <v>155</v>
      </c>
      <c r="C5" s="21">
        <v>5.51</v>
      </c>
      <c r="D5" s="21"/>
      <c r="E5" s="21">
        <f>C5+D5</f>
        <v>5.51</v>
      </c>
      <c r="F5" s="22" t="s">
        <v>156</v>
      </c>
      <c r="G5" s="2">
        <v>139.58000000000001</v>
      </c>
      <c r="H5" s="23">
        <f>ROUND((G5*E5),2)</f>
        <v>769.09</v>
      </c>
    </row>
    <row r="6" spans="1:8" ht="114">
      <c r="A6" s="20" t="s">
        <v>157</v>
      </c>
      <c r="B6" s="21" t="s">
        <v>16</v>
      </c>
      <c r="C6" s="21">
        <v>0.66</v>
      </c>
      <c r="D6" s="21"/>
      <c r="E6" s="21">
        <f t="shared" ref="E6:E19" si="0">C6+D6</f>
        <v>0.66</v>
      </c>
      <c r="F6" s="22" t="s">
        <v>156</v>
      </c>
      <c r="G6" s="2">
        <v>415.58</v>
      </c>
      <c r="H6" s="23">
        <f t="shared" ref="H6:H19" si="1">ROUND((G6*E6),2)</f>
        <v>274.27999999999997</v>
      </c>
    </row>
    <row r="7" spans="1:8" ht="99.75">
      <c r="A7" s="20" t="s">
        <v>132</v>
      </c>
      <c r="B7" s="21" t="s">
        <v>18</v>
      </c>
      <c r="C7" s="21">
        <v>1.0900000000000001</v>
      </c>
      <c r="D7" s="21"/>
      <c r="E7" s="21">
        <f t="shared" si="0"/>
        <v>1.0900000000000001</v>
      </c>
      <c r="F7" s="22" t="s">
        <v>156</v>
      </c>
      <c r="G7" s="2">
        <v>1438.96</v>
      </c>
      <c r="H7" s="23">
        <f t="shared" si="1"/>
        <v>1568.47</v>
      </c>
    </row>
    <row r="8" spans="1:8" ht="99.75">
      <c r="A8" s="22" t="s">
        <v>158</v>
      </c>
      <c r="B8" s="21" t="s">
        <v>121</v>
      </c>
      <c r="C8" s="21">
        <v>0</v>
      </c>
      <c r="D8" s="21">
        <v>19.12</v>
      </c>
      <c r="E8" s="21">
        <f t="shared" si="0"/>
        <v>19.12</v>
      </c>
      <c r="F8" s="22" t="s">
        <v>156</v>
      </c>
      <c r="G8" s="2">
        <v>4858.76</v>
      </c>
      <c r="H8" s="23">
        <f t="shared" si="1"/>
        <v>92899.49</v>
      </c>
    </row>
    <row r="9" spans="1:8" ht="171">
      <c r="A9" s="20" t="s">
        <v>159</v>
      </c>
      <c r="B9" s="21" t="s">
        <v>134</v>
      </c>
      <c r="C9" s="21">
        <v>2.37</v>
      </c>
      <c r="D9" s="21"/>
      <c r="E9" s="21">
        <f t="shared" si="0"/>
        <v>2.37</v>
      </c>
      <c r="F9" s="22" t="s">
        <v>156</v>
      </c>
      <c r="G9" s="2">
        <v>5891.97</v>
      </c>
      <c r="H9" s="23">
        <f t="shared" si="1"/>
        <v>13963.97</v>
      </c>
    </row>
    <row r="10" spans="1:8" ht="114">
      <c r="A10" s="20" t="s">
        <v>61</v>
      </c>
      <c r="B10" s="21" t="s">
        <v>160</v>
      </c>
      <c r="C10" s="21">
        <v>0.87</v>
      </c>
      <c r="D10" s="21"/>
      <c r="E10" s="21">
        <f t="shared" si="0"/>
        <v>0.87</v>
      </c>
      <c r="F10" s="22" t="s">
        <v>156</v>
      </c>
      <c r="G10" s="2">
        <v>6092.63</v>
      </c>
      <c r="H10" s="23">
        <f t="shared" si="1"/>
        <v>5300.59</v>
      </c>
    </row>
    <row r="11" spans="1:8" ht="142.5">
      <c r="A11" s="20" t="s">
        <v>161</v>
      </c>
      <c r="B11" s="21" t="s">
        <v>162</v>
      </c>
      <c r="C11" s="21">
        <v>0.09</v>
      </c>
      <c r="D11" s="21"/>
      <c r="E11" s="21">
        <f t="shared" si="0"/>
        <v>0.09</v>
      </c>
      <c r="F11" s="22" t="s">
        <v>31</v>
      </c>
      <c r="G11" s="2">
        <v>79086.94</v>
      </c>
      <c r="H11" s="23">
        <f t="shared" si="1"/>
        <v>7117.82</v>
      </c>
    </row>
    <row r="12" spans="1:8" ht="42.75">
      <c r="A12" s="2" t="s">
        <v>163</v>
      </c>
      <c r="B12" s="21" t="s">
        <v>164</v>
      </c>
      <c r="C12" s="21">
        <v>0.14000000000000001</v>
      </c>
      <c r="D12" s="21"/>
      <c r="E12" s="21">
        <f t="shared" si="0"/>
        <v>0.14000000000000001</v>
      </c>
      <c r="F12" s="22" t="s">
        <v>31</v>
      </c>
      <c r="G12" s="2">
        <v>77259.94</v>
      </c>
      <c r="H12" s="23">
        <f t="shared" si="1"/>
        <v>10816.39</v>
      </c>
    </row>
    <row r="13" spans="1:8" ht="57">
      <c r="A13" s="22" t="s">
        <v>32</v>
      </c>
      <c r="B13" s="21" t="s">
        <v>165</v>
      </c>
      <c r="C13" s="21">
        <v>34.65</v>
      </c>
      <c r="D13" s="21">
        <v>12.55</v>
      </c>
      <c r="E13" s="21">
        <f t="shared" si="0"/>
        <v>47.2</v>
      </c>
      <c r="F13" s="22" t="s">
        <v>34</v>
      </c>
      <c r="G13" s="2">
        <v>184.61</v>
      </c>
      <c r="H13" s="23">
        <f t="shared" si="1"/>
        <v>8713.59</v>
      </c>
    </row>
    <row r="14" spans="1:8">
      <c r="A14" s="28">
        <v>11</v>
      </c>
      <c r="B14" s="21" t="s">
        <v>35</v>
      </c>
      <c r="C14" s="21"/>
      <c r="D14" s="21"/>
      <c r="E14" s="21">
        <f t="shared" si="0"/>
        <v>0</v>
      </c>
      <c r="F14" s="22"/>
      <c r="G14" s="2"/>
      <c r="H14" s="23">
        <f t="shared" si="1"/>
        <v>0</v>
      </c>
    </row>
    <row r="15" spans="1:8" ht="17.25">
      <c r="A15" s="28" t="s">
        <v>36</v>
      </c>
      <c r="B15" s="21" t="s">
        <v>123</v>
      </c>
      <c r="C15" s="21">
        <v>1.4</v>
      </c>
      <c r="D15" s="21">
        <v>8.2200000000000006</v>
      </c>
      <c r="E15" s="21">
        <f t="shared" si="0"/>
        <v>9.620000000000001</v>
      </c>
      <c r="F15" s="22" t="s">
        <v>156</v>
      </c>
      <c r="G15" s="2">
        <v>786.44</v>
      </c>
      <c r="H15" s="23">
        <f t="shared" si="1"/>
        <v>7565.55</v>
      </c>
    </row>
    <row r="16" spans="1:8" ht="17.25">
      <c r="A16" s="28" t="s">
        <v>39</v>
      </c>
      <c r="B16" s="21" t="s">
        <v>148</v>
      </c>
      <c r="C16" s="21">
        <v>0.66</v>
      </c>
      <c r="D16" s="21"/>
      <c r="E16" s="21">
        <f t="shared" si="0"/>
        <v>0.66</v>
      </c>
      <c r="F16" s="22" t="s">
        <v>156</v>
      </c>
      <c r="G16" s="2">
        <v>319.88</v>
      </c>
      <c r="H16" s="23">
        <f t="shared" si="1"/>
        <v>211.12</v>
      </c>
    </row>
    <row r="17" spans="1:8" ht="17.25">
      <c r="A17" s="28" t="s">
        <v>41</v>
      </c>
      <c r="B17" s="21" t="s">
        <v>149</v>
      </c>
      <c r="C17" s="21">
        <v>1.0900000000000001</v>
      </c>
      <c r="D17" s="21"/>
      <c r="E17" s="21">
        <f t="shared" si="0"/>
        <v>1.0900000000000001</v>
      </c>
      <c r="F17" s="22" t="s">
        <v>156</v>
      </c>
      <c r="G17" s="2">
        <v>721.18</v>
      </c>
      <c r="H17" s="23">
        <f t="shared" si="1"/>
        <v>786.09</v>
      </c>
    </row>
    <row r="18" spans="1:8" ht="17.25">
      <c r="A18" s="28" t="s">
        <v>43</v>
      </c>
      <c r="B18" s="21" t="s">
        <v>125</v>
      </c>
      <c r="C18" s="21">
        <v>2.79</v>
      </c>
      <c r="D18" s="21">
        <v>16.440000000000001</v>
      </c>
      <c r="E18" s="21">
        <f t="shared" si="0"/>
        <v>19.23</v>
      </c>
      <c r="F18" s="22" t="s">
        <v>156</v>
      </c>
      <c r="G18" s="2">
        <v>436.52</v>
      </c>
      <c r="H18" s="23">
        <f t="shared" si="1"/>
        <v>8394.2800000000007</v>
      </c>
    </row>
    <row r="19" spans="1:8" ht="17.25">
      <c r="A19" s="28" t="s">
        <v>45</v>
      </c>
      <c r="B19" s="21" t="s">
        <v>100</v>
      </c>
      <c r="C19" s="21">
        <v>5.51</v>
      </c>
      <c r="D19" s="21"/>
      <c r="E19" s="21">
        <f t="shared" si="0"/>
        <v>5.51</v>
      </c>
      <c r="F19" s="22" t="s">
        <v>156</v>
      </c>
      <c r="G19" s="21">
        <v>177.1</v>
      </c>
      <c r="H19" s="23">
        <f t="shared" si="1"/>
        <v>975.82</v>
      </c>
    </row>
    <row r="20" spans="1:8">
      <c r="A20" s="7"/>
      <c r="B20" s="8"/>
      <c r="C20" s="8"/>
      <c r="D20" s="8"/>
      <c r="E20" s="9"/>
      <c r="F20" s="6"/>
      <c r="G20" s="9" t="s">
        <v>76</v>
      </c>
      <c r="H20" s="24">
        <f>SUM(H5:H19)</f>
        <v>159356.54999999996</v>
      </c>
    </row>
    <row r="21" spans="1:8">
      <c r="A21" s="77" t="s">
        <v>126</v>
      </c>
      <c r="B21" s="78"/>
      <c r="C21" s="78"/>
      <c r="D21" s="78"/>
      <c r="E21" s="78"/>
      <c r="F21" s="78"/>
      <c r="G21" s="79"/>
      <c r="H21" s="23">
        <f>ROUND((H20*12%),2)</f>
        <v>19122.79</v>
      </c>
    </row>
    <row r="22" spans="1:8">
      <c r="A22" s="77" t="s">
        <v>47</v>
      </c>
      <c r="B22" s="78"/>
      <c r="C22" s="78"/>
      <c r="D22" s="78"/>
      <c r="E22" s="78"/>
      <c r="F22" s="78"/>
      <c r="G22" s="79"/>
      <c r="H22" s="23">
        <f>H20+H21</f>
        <v>178479.33999999997</v>
      </c>
    </row>
    <row r="23" spans="1:8">
      <c r="A23" s="77" t="s">
        <v>127</v>
      </c>
      <c r="B23" s="78"/>
      <c r="C23" s="78"/>
      <c r="D23" s="78"/>
      <c r="E23" s="78"/>
      <c r="F23" s="78"/>
      <c r="G23" s="79"/>
      <c r="H23" s="23">
        <f>ROUND((H22*1%),2)</f>
        <v>1784.79</v>
      </c>
    </row>
    <row r="24" spans="1:8">
      <c r="A24" s="77" t="s">
        <v>47</v>
      </c>
      <c r="B24" s="78"/>
      <c r="C24" s="78"/>
      <c r="D24" s="78"/>
      <c r="E24" s="78"/>
      <c r="F24" s="78"/>
      <c r="G24" s="79"/>
      <c r="H24" s="23">
        <f>H22+H23</f>
        <v>180264.12999999998</v>
      </c>
    </row>
    <row r="25" spans="1:8" ht="23.65" customHeight="1">
      <c r="A25" s="80" t="s">
        <v>128</v>
      </c>
      <c r="B25" s="81"/>
      <c r="C25" s="81"/>
      <c r="D25" s="81"/>
      <c r="E25" s="81"/>
      <c r="F25" s="81"/>
      <c r="G25" s="82"/>
      <c r="H25" s="29">
        <f>ROUND((H24),0)</f>
        <v>180264</v>
      </c>
    </row>
  </sheetData>
  <mergeCells count="8">
    <mergeCell ref="A24:G24"/>
    <mergeCell ref="A25:G25"/>
    <mergeCell ref="A1:H1"/>
    <mergeCell ref="A2:H2"/>
    <mergeCell ref="A3:H3"/>
    <mergeCell ref="A21:G21"/>
    <mergeCell ref="A22:G22"/>
    <mergeCell ref="A23:G2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30"/>
  <sheetViews>
    <sheetView workbookViewId="0">
      <selection activeCell="A3" sqref="A3:F3"/>
    </sheetView>
  </sheetViews>
  <sheetFormatPr defaultColWidth="9.140625" defaultRowHeight="15"/>
  <cols>
    <col min="1" max="1" width="9.28515625" style="10" bestFit="1" customWidth="1"/>
    <col min="2" max="2" width="43.140625" style="11" customWidth="1"/>
    <col min="3" max="3" width="9.85546875" style="1" bestFit="1" customWidth="1"/>
    <col min="4" max="4" width="9.140625" style="12"/>
    <col min="5" max="5" width="10.42578125" style="1" bestFit="1" customWidth="1"/>
    <col min="6" max="6" width="16.42578125" style="13" customWidth="1"/>
    <col min="7" max="16384" width="9.140625" style="1"/>
  </cols>
  <sheetData>
    <row r="1" spans="1:6" ht="18.75">
      <c r="A1" s="73" t="s">
        <v>51</v>
      </c>
      <c r="B1" s="73"/>
      <c r="C1" s="73"/>
      <c r="D1" s="73"/>
      <c r="E1" s="73"/>
      <c r="F1" s="73"/>
    </row>
    <row r="2" spans="1:6" ht="18.75">
      <c r="A2" s="73" t="s">
        <v>1</v>
      </c>
      <c r="B2" s="73"/>
      <c r="C2" s="73"/>
      <c r="D2" s="73"/>
      <c r="E2" s="73"/>
      <c r="F2" s="73"/>
    </row>
    <row r="3" spans="1:6" ht="38.25" customHeight="1">
      <c r="A3" s="83" t="s">
        <v>310</v>
      </c>
      <c r="B3" s="83"/>
      <c r="C3" s="83"/>
      <c r="D3" s="83"/>
      <c r="E3" s="83"/>
      <c r="F3" s="83"/>
    </row>
    <row r="4" spans="1:6">
      <c r="A4" s="2" t="s">
        <v>3</v>
      </c>
      <c r="B4" s="2" t="s">
        <v>4</v>
      </c>
      <c r="C4" s="2" t="s">
        <v>5</v>
      </c>
      <c r="D4" s="2" t="s">
        <v>6</v>
      </c>
      <c r="E4" s="2" t="s">
        <v>7</v>
      </c>
      <c r="F4" s="2" t="s">
        <v>8</v>
      </c>
    </row>
    <row r="5" spans="1:6" ht="75">
      <c r="A5" s="6" t="s">
        <v>272</v>
      </c>
      <c r="B5" s="3" t="s">
        <v>173</v>
      </c>
      <c r="C5" s="15">
        <v>14.87</v>
      </c>
      <c r="D5" s="6" t="s">
        <v>11</v>
      </c>
      <c r="E5" s="15">
        <v>878.79</v>
      </c>
      <c r="F5" s="30">
        <v>13067.61</v>
      </c>
    </row>
    <row r="6" spans="1:6" ht="165">
      <c r="A6" s="6" t="s">
        <v>311</v>
      </c>
      <c r="B6" s="3" t="s">
        <v>312</v>
      </c>
      <c r="C6" s="15">
        <v>136.69</v>
      </c>
      <c r="D6" s="6" t="s">
        <v>11</v>
      </c>
      <c r="E6" s="15">
        <v>153.84</v>
      </c>
      <c r="F6" s="30">
        <v>21028.39</v>
      </c>
    </row>
    <row r="7" spans="1:6" ht="105">
      <c r="A7" s="6" t="s">
        <v>313</v>
      </c>
      <c r="B7" s="3" t="s">
        <v>16</v>
      </c>
      <c r="C7" s="15">
        <v>8.5399999999999991</v>
      </c>
      <c r="D7" s="7" t="s">
        <v>11</v>
      </c>
      <c r="E7" s="15">
        <v>415.58</v>
      </c>
      <c r="F7" s="30">
        <v>3549.05</v>
      </c>
    </row>
    <row r="8" spans="1:6" ht="90">
      <c r="A8" s="6" t="s">
        <v>314</v>
      </c>
      <c r="B8" s="3" t="s">
        <v>18</v>
      </c>
      <c r="C8" s="15">
        <v>14.01</v>
      </c>
      <c r="D8" s="7" t="s">
        <v>11</v>
      </c>
      <c r="E8" s="15">
        <v>1438.96</v>
      </c>
      <c r="F8" s="30">
        <v>20159.829600000001</v>
      </c>
    </row>
    <row r="9" spans="1:6" ht="90">
      <c r="A9" s="6" t="s">
        <v>315</v>
      </c>
      <c r="B9" s="3" t="s">
        <v>316</v>
      </c>
      <c r="C9" s="15">
        <v>23.04</v>
      </c>
      <c r="D9" s="14" t="s">
        <v>11</v>
      </c>
      <c r="E9" s="15">
        <v>4492.3599999999997</v>
      </c>
      <c r="F9" s="30">
        <v>103503.97</v>
      </c>
    </row>
    <row r="10" spans="1:6" ht="30">
      <c r="A10" s="6" t="s">
        <v>317</v>
      </c>
      <c r="B10" s="3" t="s">
        <v>318</v>
      </c>
      <c r="C10" s="15">
        <v>14.31</v>
      </c>
      <c r="D10" s="2" t="s">
        <v>11</v>
      </c>
      <c r="E10" s="2">
        <v>4975.78</v>
      </c>
      <c r="F10" s="23">
        <v>71203.41</v>
      </c>
    </row>
    <row r="11" spans="1:6" ht="75">
      <c r="A11" s="6" t="s">
        <v>319</v>
      </c>
      <c r="B11" s="3" t="s">
        <v>320</v>
      </c>
      <c r="C11" s="15">
        <v>30.54</v>
      </c>
      <c r="D11" s="7" t="s">
        <v>25</v>
      </c>
      <c r="E11" s="15">
        <v>213.79</v>
      </c>
      <c r="F11" s="30">
        <v>6529.15</v>
      </c>
    </row>
    <row r="12" spans="1:6" ht="105">
      <c r="A12" s="6" t="s">
        <v>321</v>
      </c>
      <c r="B12" s="3" t="s">
        <v>136</v>
      </c>
      <c r="C12" s="15">
        <v>6.18</v>
      </c>
      <c r="D12" s="7" t="s">
        <v>11</v>
      </c>
      <c r="E12" s="15">
        <v>6092.63</v>
      </c>
      <c r="F12" s="30">
        <v>37652.453399999999</v>
      </c>
    </row>
    <row r="13" spans="1:6" ht="135">
      <c r="A13" s="6" t="s">
        <v>322</v>
      </c>
      <c r="B13" s="3" t="s">
        <v>323</v>
      </c>
      <c r="C13" s="15">
        <v>0.22000000000000003</v>
      </c>
      <c r="D13" s="7" t="s">
        <v>31</v>
      </c>
      <c r="E13" s="15">
        <v>79086.94</v>
      </c>
      <c r="F13" s="30">
        <v>17399.126800000002</v>
      </c>
    </row>
    <row r="14" spans="1:6">
      <c r="A14" s="7"/>
      <c r="B14" s="3" t="s">
        <v>324</v>
      </c>
      <c r="C14" s="15">
        <v>0.33</v>
      </c>
      <c r="D14" s="7" t="s">
        <v>31</v>
      </c>
      <c r="E14" s="15">
        <v>77259.94</v>
      </c>
      <c r="F14" s="30">
        <v>25495.780200000001</v>
      </c>
    </row>
    <row r="15" spans="1:6" ht="45">
      <c r="A15" s="6" t="s">
        <v>325</v>
      </c>
      <c r="B15" s="3" t="s">
        <v>326</v>
      </c>
      <c r="C15" s="15">
        <v>78.3</v>
      </c>
      <c r="D15" s="7" t="s">
        <v>327</v>
      </c>
      <c r="E15" s="15">
        <v>511.53</v>
      </c>
      <c r="F15" s="30">
        <v>40052.798999999999</v>
      </c>
    </row>
    <row r="16" spans="1:6" ht="30">
      <c r="A16" s="6">
        <v>11</v>
      </c>
      <c r="B16" s="3" t="s">
        <v>328</v>
      </c>
      <c r="C16" s="15">
        <v>78.3</v>
      </c>
      <c r="D16" s="7" t="s">
        <v>327</v>
      </c>
      <c r="E16" s="15">
        <v>336.96</v>
      </c>
      <c r="F16" s="30">
        <v>26383.967999999997</v>
      </c>
    </row>
    <row r="17" spans="1:6" ht="120">
      <c r="A17" s="6" t="s">
        <v>329</v>
      </c>
      <c r="B17" s="3" t="s">
        <v>330</v>
      </c>
      <c r="C17" s="15">
        <v>48.32</v>
      </c>
      <c r="D17" s="7" t="s">
        <v>25</v>
      </c>
      <c r="E17" s="15">
        <v>50.82</v>
      </c>
      <c r="F17" s="30">
        <v>2455.62</v>
      </c>
    </row>
    <row r="18" spans="1:6" ht="60">
      <c r="A18" s="6" t="s">
        <v>331</v>
      </c>
      <c r="B18" s="3" t="s">
        <v>122</v>
      </c>
      <c r="C18" s="15">
        <v>23.87</v>
      </c>
      <c r="D18" s="7" t="s">
        <v>25</v>
      </c>
      <c r="E18" s="15">
        <v>184.61</v>
      </c>
      <c r="F18" s="30">
        <v>4406.6407000000008</v>
      </c>
    </row>
    <row r="19" spans="1:6">
      <c r="A19" s="7">
        <v>14</v>
      </c>
      <c r="B19" s="3" t="s">
        <v>66</v>
      </c>
      <c r="C19" s="15"/>
      <c r="D19" s="6"/>
      <c r="E19" s="9"/>
      <c r="F19" s="30"/>
    </row>
    <row r="20" spans="1:6">
      <c r="A20" s="7" t="s">
        <v>67</v>
      </c>
      <c r="B20" s="3" t="s">
        <v>123</v>
      </c>
      <c r="C20" s="15">
        <v>18.341283999999998</v>
      </c>
      <c r="D20" s="3" t="s">
        <v>28</v>
      </c>
      <c r="E20" s="3">
        <v>786.44</v>
      </c>
      <c r="F20" s="30">
        <f>C20*E20</f>
        <v>14424.319388959999</v>
      </c>
    </row>
    <row r="21" spans="1:6">
      <c r="A21" s="7" t="s">
        <v>69</v>
      </c>
      <c r="B21" s="3" t="s">
        <v>148</v>
      </c>
      <c r="C21" s="15">
        <v>8.5399999999999991</v>
      </c>
      <c r="D21" s="3" t="s">
        <v>28</v>
      </c>
      <c r="E21" s="3">
        <v>319.88</v>
      </c>
      <c r="F21" s="30">
        <f>C21*E21</f>
        <v>2731.7751999999996</v>
      </c>
    </row>
    <row r="22" spans="1:6">
      <c r="A22" s="7" t="s">
        <v>71</v>
      </c>
      <c r="B22" s="3" t="s">
        <v>149</v>
      </c>
      <c r="C22" s="15">
        <v>14.01</v>
      </c>
      <c r="D22" s="3" t="s">
        <v>28</v>
      </c>
      <c r="E22" s="3">
        <v>721.18</v>
      </c>
      <c r="F22" s="30">
        <f>C22*E22</f>
        <v>10103.7318</v>
      </c>
    </row>
    <row r="23" spans="1:6">
      <c r="A23" s="7" t="s">
        <v>72</v>
      </c>
      <c r="B23" s="3" t="s">
        <v>125</v>
      </c>
      <c r="C23" s="15">
        <v>26.049999999999997</v>
      </c>
      <c r="D23" s="3" t="s">
        <v>28</v>
      </c>
      <c r="E23" s="3">
        <v>436.52</v>
      </c>
      <c r="F23" s="30">
        <f>C23*E23</f>
        <v>11371.345999999998</v>
      </c>
    </row>
    <row r="24" spans="1:6">
      <c r="A24" s="7" t="s">
        <v>74</v>
      </c>
      <c r="B24" s="3" t="s">
        <v>100</v>
      </c>
      <c r="C24" s="15">
        <v>88.37</v>
      </c>
      <c r="D24" s="3" t="s">
        <v>28</v>
      </c>
      <c r="E24" s="3">
        <v>177.1</v>
      </c>
      <c r="F24" s="30">
        <f>C24*E24</f>
        <v>15650.327000000001</v>
      </c>
    </row>
    <row r="25" spans="1:6">
      <c r="A25" s="7"/>
      <c r="B25" s="8"/>
      <c r="C25" s="9"/>
      <c r="D25" s="6"/>
      <c r="E25" s="9" t="s">
        <v>76</v>
      </c>
      <c r="F25" s="24">
        <f>SUM(F5:F24)</f>
        <v>447169.29708896001</v>
      </c>
    </row>
    <row r="26" spans="1:6">
      <c r="A26" s="84" t="s">
        <v>126</v>
      </c>
      <c r="B26" s="84"/>
      <c r="C26" s="84"/>
      <c r="D26" s="84"/>
      <c r="E26" s="84"/>
      <c r="F26" s="23">
        <f>ROUND((F25*12%),2)</f>
        <v>53660.32</v>
      </c>
    </row>
    <row r="27" spans="1:6">
      <c r="A27" s="84" t="s">
        <v>47</v>
      </c>
      <c r="B27" s="84" t="s">
        <v>47</v>
      </c>
      <c r="C27" s="84"/>
      <c r="D27" s="84"/>
      <c r="E27" s="84"/>
      <c r="F27" s="23">
        <f>F25+F26</f>
        <v>500829.61708896002</v>
      </c>
    </row>
    <row r="28" spans="1:6">
      <c r="A28" s="84" t="s">
        <v>127</v>
      </c>
      <c r="B28" s="84" t="s">
        <v>171</v>
      </c>
      <c r="C28" s="84"/>
      <c r="D28" s="84"/>
      <c r="E28" s="84"/>
      <c r="F28" s="23">
        <f>ROUND((F27*1%),2)</f>
        <v>5008.3</v>
      </c>
    </row>
    <row r="29" spans="1:6">
      <c r="A29" s="84" t="s">
        <v>47</v>
      </c>
      <c r="B29" s="84" t="s">
        <v>47</v>
      </c>
      <c r="C29" s="84"/>
      <c r="D29" s="84"/>
      <c r="E29" s="84"/>
      <c r="F29" s="23">
        <f>F27+F28</f>
        <v>505837.91708896001</v>
      </c>
    </row>
    <row r="30" spans="1:6" ht="27.6" customHeight="1">
      <c r="A30" s="84" t="s">
        <v>128</v>
      </c>
      <c r="B30" s="84" t="s">
        <v>128</v>
      </c>
      <c r="C30" s="84"/>
      <c r="D30" s="84"/>
      <c r="E30" s="84"/>
      <c r="F30" s="27">
        <f>ROUND((F29),0)</f>
        <v>505838</v>
      </c>
    </row>
  </sheetData>
  <mergeCells count="8">
    <mergeCell ref="A29:E29"/>
    <mergeCell ref="A30:E30"/>
    <mergeCell ref="A1:F1"/>
    <mergeCell ref="A2:F2"/>
    <mergeCell ref="A3:F3"/>
    <mergeCell ref="A26:E26"/>
    <mergeCell ref="A27:E27"/>
    <mergeCell ref="A28:E28"/>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15"/>
  <sheetViews>
    <sheetView workbookViewId="0">
      <selection activeCell="A3" sqref="A3:F3"/>
    </sheetView>
  </sheetViews>
  <sheetFormatPr defaultColWidth="9.140625" defaultRowHeight="15"/>
  <cols>
    <col min="1" max="1" width="9.28515625" style="10" bestFit="1" customWidth="1"/>
    <col min="2" max="2" width="43.140625" style="11" customWidth="1"/>
    <col min="3" max="3" width="9.85546875" style="1" bestFit="1" customWidth="1"/>
    <col min="4" max="4" width="9.140625" style="12"/>
    <col min="5" max="5" width="10.42578125" style="1" bestFit="1" customWidth="1"/>
    <col min="6" max="6" width="16.42578125" style="13" customWidth="1"/>
    <col min="7" max="16384" width="9.140625" style="1"/>
  </cols>
  <sheetData>
    <row r="1" spans="1:6" ht="18.75">
      <c r="A1" s="73" t="s">
        <v>51</v>
      </c>
      <c r="B1" s="73"/>
      <c r="C1" s="73"/>
      <c r="D1" s="73"/>
      <c r="E1" s="73"/>
      <c r="F1" s="73"/>
    </row>
    <row r="2" spans="1:6" ht="18.75">
      <c r="A2" s="73" t="s">
        <v>1</v>
      </c>
      <c r="B2" s="73"/>
      <c r="C2" s="73"/>
      <c r="D2" s="73"/>
      <c r="E2" s="73"/>
      <c r="F2" s="73"/>
    </row>
    <row r="3" spans="1:6" ht="38.25" customHeight="1">
      <c r="A3" s="74" t="s">
        <v>187</v>
      </c>
      <c r="B3" s="75"/>
      <c r="C3" s="75"/>
      <c r="D3" s="75"/>
      <c r="E3" s="75"/>
      <c r="F3" s="76"/>
    </row>
    <row r="4" spans="1:6">
      <c r="A4" s="2" t="s">
        <v>3</v>
      </c>
      <c r="B4" s="2" t="s">
        <v>4</v>
      </c>
      <c r="C4" s="2" t="s">
        <v>5</v>
      </c>
      <c r="D4" s="2" t="s">
        <v>6</v>
      </c>
      <c r="E4" s="2" t="s">
        <v>7</v>
      </c>
      <c r="F4" s="2" t="s">
        <v>8</v>
      </c>
    </row>
    <row r="5" spans="1:6" ht="90">
      <c r="A5" s="6" t="s">
        <v>120</v>
      </c>
      <c r="B5" s="3" t="s">
        <v>121</v>
      </c>
      <c r="C5" s="15">
        <v>80</v>
      </c>
      <c r="D5" s="7" t="s">
        <v>11</v>
      </c>
      <c r="E5" s="15" t="s">
        <v>0</v>
      </c>
      <c r="F5" s="30">
        <v>388700.8</v>
      </c>
    </row>
    <row r="6" spans="1:6" ht="60">
      <c r="A6" s="6" t="s">
        <v>80</v>
      </c>
      <c r="B6" s="3" t="s">
        <v>122</v>
      </c>
      <c r="C6" s="15">
        <v>41.71</v>
      </c>
      <c r="D6" s="7" t="s">
        <v>25</v>
      </c>
      <c r="E6" s="15">
        <v>184.61</v>
      </c>
      <c r="F6" s="30">
        <v>7700.0830999999998</v>
      </c>
    </row>
    <row r="7" spans="1:6">
      <c r="A7" s="6">
        <v>3</v>
      </c>
      <c r="B7" s="3" t="s">
        <v>35</v>
      </c>
      <c r="C7" s="15"/>
      <c r="D7" s="7"/>
      <c r="E7" s="15"/>
      <c r="F7" s="30"/>
    </row>
    <row r="8" spans="1:6" ht="15.75">
      <c r="A8" s="6" t="s">
        <v>36</v>
      </c>
      <c r="B8" s="3" t="s">
        <v>123</v>
      </c>
      <c r="C8" s="15">
        <v>34.4</v>
      </c>
      <c r="D8" s="7" t="s">
        <v>124</v>
      </c>
      <c r="E8" s="15">
        <v>786.44</v>
      </c>
      <c r="F8" s="30">
        <f>ROUND(C8*E8,2)</f>
        <v>27053.54</v>
      </c>
    </row>
    <row r="9" spans="1:6" ht="15.75">
      <c r="A9" s="6" t="s">
        <v>39</v>
      </c>
      <c r="B9" s="3" t="s">
        <v>125</v>
      </c>
      <c r="C9" s="15">
        <v>68.8</v>
      </c>
      <c r="D9" s="7" t="s">
        <v>124</v>
      </c>
      <c r="E9" s="15">
        <v>436.52</v>
      </c>
      <c r="F9" s="30">
        <f t="shared" ref="F9" si="0">ROUND(C9*E9,2)</f>
        <v>30032.58</v>
      </c>
    </row>
    <row r="10" spans="1:6">
      <c r="A10" s="7"/>
      <c r="B10" s="8"/>
      <c r="C10" s="9"/>
      <c r="D10" s="6"/>
      <c r="E10" s="9" t="s">
        <v>76</v>
      </c>
      <c r="F10" s="24">
        <f>SUM(F5:F9)</f>
        <v>453487.00309999997</v>
      </c>
    </row>
    <row r="11" spans="1:6">
      <c r="A11" s="84" t="s">
        <v>126</v>
      </c>
      <c r="B11" s="84"/>
      <c r="C11" s="84"/>
      <c r="D11" s="84"/>
      <c r="E11" s="84"/>
      <c r="F11" s="23">
        <f>ROUND((F10*12%),2)</f>
        <v>54418.44</v>
      </c>
    </row>
    <row r="12" spans="1:6">
      <c r="A12" s="84" t="s">
        <v>47</v>
      </c>
      <c r="B12" s="84" t="s">
        <v>47</v>
      </c>
      <c r="C12" s="84"/>
      <c r="D12" s="84"/>
      <c r="E12" s="84"/>
      <c r="F12" s="23">
        <f>F10+F11</f>
        <v>507905.44309999997</v>
      </c>
    </row>
    <row r="13" spans="1:6">
      <c r="A13" s="84" t="s">
        <v>127</v>
      </c>
      <c r="B13" s="84" t="s">
        <v>171</v>
      </c>
      <c r="C13" s="84"/>
      <c r="D13" s="84"/>
      <c r="E13" s="84"/>
      <c r="F13" s="23">
        <f>ROUND((F12*1%),2)</f>
        <v>5079.05</v>
      </c>
    </row>
    <row r="14" spans="1:6">
      <c r="A14" s="84" t="s">
        <v>47</v>
      </c>
      <c r="B14" s="84" t="s">
        <v>47</v>
      </c>
      <c r="C14" s="84"/>
      <c r="D14" s="84"/>
      <c r="E14" s="84"/>
      <c r="F14" s="23">
        <f>F12+F13</f>
        <v>512984.49309999996</v>
      </c>
    </row>
    <row r="15" spans="1:6" ht="27.6" customHeight="1">
      <c r="A15" s="84" t="s">
        <v>128</v>
      </c>
      <c r="B15" s="84" t="s">
        <v>128</v>
      </c>
      <c r="C15" s="84"/>
      <c r="D15" s="84"/>
      <c r="E15" s="84"/>
      <c r="F15" s="27">
        <f>ROUND((F14),0)</f>
        <v>512984</v>
      </c>
    </row>
  </sheetData>
  <mergeCells count="8">
    <mergeCell ref="A14:E14"/>
    <mergeCell ref="A15:E15"/>
    <mergeCell ref="A1:F1"/>
    <mergeCell ref="A2:F2"/>
    <mergeCell ref="A3:F3"/>
    <mergeCell ref="A11:E11"/>
    <mergeCell ref="A12:E12"/>
    <mergeCell ref="A13:E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lpstr>Sheet29</vt:lpstr>
      <vt:lpstr>Sheet30</vt:lpstr>
      <vt:lpstr>Sheet31</vt:lpstr>
      <vt:lpstr>Sheet32</vt:lpstr>
      <vt:lpstr>Sheet33</vt:lpstr>
      <vt:lpstr>Sheet34</vt:lpstr>
      <vt:lpstr>Sheet35</vt:lpstr>
      <vt:lpstr>Sheet36</vt:lpstr>
      <vt:lpstr>Sheet37</vt:lpstr>
      <vt:lpstr>Sheet38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2022-05-04T07:15:12Z</cp:lastPrinted>
  <dcterms:created xsi:type="dcterms:W3CDTF">2022-05-02T06:20:44Z</dcterms:created>
  <dcterms:modified xsi:type="dcterms:W3CDTF">2022-05-04T07:28:04Z</dcterms:modified>
</cp:coreProperties>
</file>