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420" windowWidth="19815" windowHeight="6885" activeTab="6"/>
  </bookViews>
  <sheets>
    <sheet name="Sheet1" sheetId="1" r:id="rId1"/>
    <sheet name="Sheet2" sheetId="2" r:id="rId2"/>
    <sheet name="Sheet3" sheetId="3" r:id="rId3"/>
    <sheet name="Sheet4" sheetId="4" r:id="rId4"/>
    <sheet name="Sheet5" sheetId="5" r:id="rId5"/>
    <sheet name="Sheet6" sheetId="6" r:id="rId6"/>
    <sheet name="Sheet7" sheetId="7" r:id="rId7"/>
  </sheets>
  <calcPr calcId="124519"/>
</workbook>
</file>

<file path=xl/calcChain.xml><?xml version="1.0" encoding="utf-8"?>
<calcChain xmlns="http://schemas.openxmlformats.org/spreadsheetml/2006/main">
  <c r="F21" i="7"/>
  <c r="F20"/>
  <c r="F19"/>
  <c r="F18"/>
  <c r="F17"/>
  <c r="F16"/>
  <c r="F15"/>
  <c r="F14"/>
  <c r="F13"/>
  <c r="F12"/>
  <c r="F11"/>
  <c r="F10"/>
  <c r="F9"/>
  <c r="F8"/>
  <c r="F7"/>
  <c r="F6"/>
  <c r="F22" s="1"/>
  <c r="F5"/>
  <c r="H17" i="6"/>
  <c r="H16"/>
  <c r="H15"/>
  <c r="H14"/>
  <c r="H13"/>
  <c r="H12"/>
  <c r="H11"/>
  <c r="H10"/>
  <c r="H9"/>
  <c r="H8"/>
  <c r="H7"/>
  <c r="H6"/>
  <c r="H18" s="1"/>
  <c r="H19" s="1"/>
  <c r="H20" s="1"/>
  <c r="H21" s="1"/>
  <c r="H22" s="1"/>
  <c r="H5"/>
  <c r="D5"/>
  <c r="H4"/>
  <c r="H17" i="5"/>
  <c r="H16"/>
  <c r="H15"/>
  <c r="D15"/>
  <c r="H14"/>
  <c r="D14"/>
  <c r="H13"/>
  <c r="D13"/>
  <c r="C13"/>
  <c r="H12"/>
  <c r="H11"/>
  <c r="H10"/>
  <c r="H9"/>
  <c r="H8"/>
  <c r="H7"/>
  <c r="H6"/>
  <c r="H5"/>
  <c r="H4"/>
  <c r="H18" s="1"/>
  <c r="D4"/>
  <c r="H18" i="4" l="1"/>
  <c r="H17"/>
  <c r="H16"/>
  <c r="H15"/>
  <c r="H14"/>
  <c r="H13"/>
  <c r="H12"/>
  <c r="H11"/>
  <c r="H10"/>
  <c r="H9"/>
  <c r="H8"/>
  <c r="H7"/>
  <c r="H19" s="1"/>
  <c r="H6"/>
  <c r="H5"/>
  <c r="F21" i="3"/>
  <c r="F22" s="1"/>
  <c r="F23" s="1"/>
  <c r="F24" s="1"/>
  <c r="F19"/>
  <c r="F18"/>
  <c r="F17"/>
  <c r="F16"/>
  <c r="F15"/>
  <c r="F13"/>
  <c r="F12"/>
  <c r="F11"/>
  <c r="F10"/>
  <c r="F9"/>
  <c r="F8"/>
  <c r="F7"/>
  <c r="F6"/>
  <c r="F5"/>
  <c r="I15" i="2"/>
  <c r="I14"/>
  <c r="I13"/>
  <c r="I12"/>
  <c r="I11"/>
  <c r="I10"/>
  <c r="I9"/>
  <c r="K8"/>
  <c r="I8"/>
  <c r="K7"/>
  <c r="I7"/>
  <c r="I6"/>
  <c r="K5"/>
  <c r="I5"/>
  <c r="I16" s="1"/>
  <c r="I17" s="1"/>
  <c r="I18" s="1"/>
  <c r="I19" s="1"/>
  <c r="I20" s="1"/>
  <c r="F15" i="1"/>
  <c r="F14"/>
  <c r="F13"/>
  <c r="F12"/>
  <c r="F11"/>
  <c r="F10"/>
  <c r="F9"/>
  <c r="F8"/>
  <c r="F7"/>
  <c r="F6"/>
  <c r="F5"/>
  <c r="F16" s="1"/>
  <c r="F17" s="1"/>
  <c r="F18" s="1"/>
  <c r="F19" s="1"/>
</calcChain>
</file>

<file path=xl/sharedStrings.xml><?xml version="1.0" encoding="utf-8"?>
<sst xmlns="http://schemas.openxmlformats.org/spreadsheetml/2006/main" count="355" uniqueCount="147">
  <si>
    <t>RANCHI MUNICIPAL CORPORATION, RANCHI</t>
  </si>
  <si>
    <t xml:space="preserve">BILL OF QUANTITY </t>
  </si>
  <si>
    <t>Name of Work :- Construction of PCC Road at Indrajatra Tar Mishirgonda near the house of Sambhu Builder Under Ward No.-02</t>
  </si>
  <si>
    <t>Sl. No.</t>
  </si>
  <si>
    <t>Items of work</t>
  </si>
  <si>
    <t>Qnty.</t>
  </si>
  <si>
    <t>Unit</t>
  </si>
  <si>
    <t>Rate</t>
  </si>
  <si>
    <t>Amount</t>
  </si>
  <si>
    <t>1.            5.1.1 + 5.1.2</t>
  </si>
  <si>
    <t>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Extra for earthwork in hard soil as per specification &amp; direction of E/I.(vide classification of soil item-B)</t>
  </si>
  <si>
    <t>m3</t>
  </si>
  <si>
    <t>2.
  5.1.10</t>
  </si>
  <si>
    <t>Providing coarse clean sand in filling in foundation trenches or in plinth including ramming and watering in layers not exceeding 150 mm thick with all leads and lifts including cost of all materials, labour, royalty and taxes all complete as per building specification &amp; direction of E/I.</t>
  </si>
  <si>
    <t>3.    
  8.6.8</t>
  </si>
  <si>
    <t>Supplying and laying (properly as per design and drawing) rip-rap with good  quality of boulders duly packed including the cost of materials, royalty all taxes etc. but excluding the cost of carriage all complete as per specification and direction of E/I.</t>
  </si>
  <si>
    <t>4
5.3.2.1</t>
  </si>
  <si>
    <t>Providing PCC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</si>
  <si>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r>
      <t>Per M</t>
    </r>
    <r>
      <rPr>
        <b/>
        <vertAlign val="superscript"/>
        <sz val="10"/>
        <rFont val="Times New Roman"/>
        <family val="1"/>
      </rPr>
      <t>3</t>
    </r>
  </si>
  <si>
    <t>6
5.3.17.1</t>
  </si>
  <si>
    <t xml:space="preserve">Centring and shuttering including strutting ,propping etc and removal of form from Foundations,footings,base of column etc </t>
  </si>
  <si>
    <t>M2</t>
  </si>
  <si>
    <t>Carriage of Materials</t>
  </si>
  <si>
    <t>i</t>
  </si>
  <si>
    <t>Carriage of Sand (Lead 49 KM)</t>
  </si>
  <si>
    <t>ii</t>
  </si>
  <si>
    <t>Carriage of Sand local (Lead 13 KM)</t>
  </si>
  <si>
    <t>iv</t>
  </si>
  <si>
    <t>Carriage of Stone Chips  (Lead 22 KM)</t>
  </si>
  <si>
    <t>iii</t>
  </si>
  <si>
    <t>Carriage of Stone Boulder (Lead 36  KM)</t>
  </si>
  <si>
    <t>v</t>
  </si>
  <si>
    <t>Carriage of Earth (Lead 01 KM)</t>
  </si>
  <si>
    <t>Total</t>
  </si>
  <si>
    <t>GST (12%)</t>
  </si>
  <si>
    <t>L. CESS (1%)</t>
  </si>
  <si>
    <t xml:space="preserve">SAY RS. </t>
  </si>
  <si>
    <t xml:space="preserve">                                                                                                 Assistant Engineer 
                                                                                                         Ranchi Municipal Corporation
                                                                                                         Ranchi</t>
  </si>
  <si>
    <t>SL.NO.</t>
  </si>
  <si>
    <t>ITEMS OF WORK</t>
  </si>
  <si>
    <t>QTY</t>
  </si>
  <si>
    <t>1
5.1.1
+
5.1.2</t>
  </si>
  <si>
    <t xml:space="preserve"> Earth work in Excavation in foundation trenches in  ordinary soil (vide classification of soil item A ) and disposal of excavated earth as obtained to a distance up to 50 mm including all lifts, leveling, ramming the foundation trenches removing roots of trees, all complete as per approved design , building as per specification &amp; direction of E/I.
     Extra for earth work in hard soil as per specification and direction of E/I. </t>
  </si>
  <si>
    <t>CUM</t>
  </si>
  <si>
    <t xml:space="preserve">2
JBCD
P-26
</t>
  </si>
  <si>
    <t>Providing, Supplying of stoen dust in filing in foundation treches or in plinth including ramming and watering in lyaers not exceding 150mm thick with al -----------------do----------------- all complete as per specification and direction of E/I.</t>
  </si>
  <si>
    <t>3
8.6.8</t>
  </si>
  <si>
    <t>Supplying and laying (properly as per design and drawing) rip-rap with good quality of Boulders duly packed including the cost of materials, royalty all taxes etc. but excluding the cost of carriage all complete as per specification and direction of E/I.</t>
  </si>
  <si>
    <t>5
5.1.7</t>
  </si>
  <si>
    <t>Filling in foundationtr treches and plinth in layesr not exceeding 150mm thick well watered,  ramming ,Fully  compated ----------do--------------- as per building  specification and direction of E/I.</t>
  </si>
  <si>
    <t xml:space="preserve">Carriage of Materials </t>
  </si>
  <si>
    <t xml:space="preserve">Sand 42 KM </t>
  </si>
  <si>
    <t>Stone Dust  (lead 15 KM)</t>
  </si>
  <si>
    <t>Stone Chips  (lead 15 KM)</t>
  </si>
  <si>
    <t>Stone Boulder 29km</t>
  </si>
  <si>
    <t>Earth ( Lead upto 1 K.M )</t>
  </si>
  <si>
    <t>Name of Work :- Construction of RCC Drain for Join to the old drain at lalpur chowk  under ward no.- 11 of R.M.C, Ranchi.</t>
  </si>
  <si>
    <t>Providing labour for cleaning of site as per specification and direction E/I.</t>
  </si>
  <si>
    <t>Each</t>
  </si>
  <si>
    <t xml:space="preserve">   2
5.1.1 +5.1.2   BCD</t>
  </si>
  <si>
    <t>Earth Work Excavation for structure as per technical specification clause 305.1 including setting out ,construction of shoring and brading in foundation trenches complete as per drawing and Technical specification.</t>
  </si>
  <si>
    <t>M3</t>
  </si>
  <si>
    <t>3
5.1.1</t>
  </si>
  <si>
    <t>Providing coarse clean sand in filling in foundation trenches or in plinth including ramming and watering in layers not exceeding 150 mm thick with all leads and lifts including cost of all materials ,labour, royalty and taxes all complete as per building specification and direction of E/I.</t>
  </si>
  <si>
    <t>4
8.6.8</t>
  </si>
  <si>
    <t>Supplying and laying (properly as per design and drawing ) rip-rap with good quality of boulders duty packed including the cost of materials royalty all taxes etc. but excluding the cost of carriage all complete as per specification and direction of E/I.</t>
  </si>
  <si>
    <t>5
5.3.17.1</t>
  </si>
  <si>
    <t>6
5.3.10</t>
  </si>
  <si>
    <t>Providing RCC-M200 with nominal mix of (1:1.5:3) in foundation and plinth with approved quality of stone --do--all   complete as per drawing and Technical specification. .</t>
  </si>
  <si>
    <t>7
5.3.11</t>
  </si>
  <si>
    <t>Providing  R.C.C. M-200 with nominal mix of (1:1.5:3) in slab of desired size with approved quality of stone chips and clean coarse sand of F.M. 2.5 to 3 excluding cost of shuttering finishing and  reinforcement all complete as per building specifications and direction of E/I.</t>
  </si>
  <si>
    <t xml:space="preserve">8
5.5.5 </t>
  </si>
  <si>
    <t>Providing Tor steel reinforcement of 10 mm,12 mm &amp; 16 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</si>
  <si>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MT</t>
  </si>
  <si>
    <t xml:space="preserve">9. 
5.5.4 </t>
  </si>
  <si>
    <t>Providing Tor steel reinforcement of 8 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</si>
  <si>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Carriage of materials</t>
  </si>
  <si>
    <t xml:space="preserve"> Sand with lead of 49 km</t>
  </si>
  <si>
    <t>Local Sand with lead of 14 km</t>
  </si>
  <si>
    <t>Stone Boulder with lead of 36 km</t>
  </si>
  <si>
    <t>Stone chips with lead of 22 km</t>
  </si>
  <si>
    <t>Earth (lead 01 KM)</t>
  </si>
  <si>
    <t>TOTAL</t>
  </si>
  <si>
    <r>
      <t xml:space="preserve">Name of Work :-Cosnt. Of RCC Culvert in Lalpur Chowk infornt of Rajsthan Kalivalay. </t>
    </r>
    <r>
      <rPr>
        <b/>
        <sz val="11"/>
        <color theme="1"/>
        <rFont val="Kruti Dev 010"/>
      </rPr>
      <t xml:space="preserve"> 
</t>
    </r>
    <r>
      <rPr>
        <b/>
        <sz val="11"/>
        <color theme="1"/>
        <rFont val="Times New Roman"/>
        <family val="1"/>
      </rPr>
      <t/>
    </r>
  </si>
  <si>
    <t>Qty</t>
  </si>
  <si>
    <t>Labour for cleaning the work site before and after work etc and for head load of Materials</t>
  </si>
  <si>
    <t>2
5.1.1
+
5.1.2</t>
  </si>
  <si>
    <t>3
5.1.10</t>
  </si>
  <si>
    <t>Providing stone dust in filling in foundation trenches or in plinth including ramming and watering in layers not exceeding 150mm thick with all leads and lifts including cost of all materials, labour,  royalty  and taxes all complete as per building specification &amp; direction of E/I.( Mode of measurement compacted volume).</t>
  </si>
  <si>
    <t>5
5.3.2</t>
  </si>
  <si>
    <t>Providing PCC M 150  with nominal mix of (1:2:4)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</si>
  <si>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6
5.3.2.1</t>
  </si>
  <si>
    <t>7
5.3.30.1</t>
  </si>
  <si>
    <t>Providing Precast R.C.C. M-200 with nominal mix of (1:1.5:3) in precast  cover slab over drain with approved quality  of stone chips and clean coarse sand of F.M. 2.5 to 3 including curing, shuttering carrying the slab manually to site and laying in position all complete (but excluding the cost of reinforcement) taxes and royalty, all complete as per building specification and direction of E/I.</t>
  </si>
  <si>
    <t>Providing tor Steel reinforcement of 10mm, 12mm and 16 mm dia bars as  per --------do---------------all complete as per building specification and direction of E/I.</t>
  </si>
  <si>
    <t>Local sand 13 km</t>
  </si>
  <si>
    <t xml:space="preserve">Sand 49 KM </t>
  </si>
  <si>
    <t>Stone Chips &amp; Dust  (lead 22 KM)</t>
  </si>
  <si>
    <t>Stone Boulder 36 km</t>
  </si>
  <si>
    <t xml:space="preserve">                                                                                                        Assistant Engineer 
                                                                                                         Ranchi Municipal Corporation
                                                                                                         Ranchi</t>
  </si>
  <si>
    <r>
      <t>Name of Scheme :-</t>
    </r>
    <r>
      <rPr>
        <b/>
        <sz val="12"/>
        <rFont val="Kruti Dev 010"/>
      </rPr>
      <t xml:space="preserve">avkn'kZ uxj dkssdj esa xqtjkr Vsyj ls xqyk nsoh  ds ?kj rd vkj0 lh0 lh0 ukyh dk fuekZ.k dk;ZA </t>
    </r>
  </si>
  <si>
    <t>AMOUNT</t>
  </si>
  <si>
    <t>Qty.</t>
  </si>
  <si>
    <t>UNIT</t>
  </si>
  <si>
    <t>RATE</t>
  </si>
  <si>
    <t>1.
5.1.1
+
5.1.2</t>
  </si>
  <si>
    <t xml:space="preserve"> Earth work in Excavation in foundation trenches in  ordinary soil (vide classification of soil item A ) and disposal of excavated earth as obtained to a distance up to 50 mm including all lifts, leveling, ramming the foundation trenches removing roots of trees, all complete as per approved design , building as per specification &amp; direction of E/I.
     Extra for earth work in hard soil as per specification and direction of E/I. 
</t>
  </si>
  <si>
    <t>2
5.1.10</t>
  </si>
  <si>
    <t xml:space="preserve">Providing coarse clean sand in filling in foundation trenches or in plinth including ramming and watering in layers not exceeding 150mm thick with all leads and lifts including cost of all materials, labour,  royalty  and taxes all complete as per building specification &amp; direction of E/I.( Mode of measurement compacted volume).
</t>
  </si>
  <si>
    <t xml:space="preserve">Supplying and laying (properly as per design and drawing) rip-rap with good quality of Boulders duly packed including the cost of materials, royalty all taxes etc. but excluding the cost of carriage all complete as per specification and direction of E/I.
</t>
  </si>
  <si>
    <t>4
5.3.2</t>
  </si>
  <si>
    <t xml:space="preserve">Providing PCC M 150  with nominal mix of (1:2:4)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
</t>
  </si>
  <si>
    <t>5
5.3.5.1</t>
  </si>
  <si>
    <t>6
5.3.30.1</t>
  </si>
  <si>
    <t>7.
5.5.4
+
5.5.5</t>
  </si>
  <si>
    <t>sand 49  KM</t>
  </si>
  <si>
    <t>Coarse sand 13 KM</t>
  </si>
  <si>
    <t>Stone boulder 36  KM</t>
  </si>
  <si>
    <t>Stone chips 22 KM</t>
  </si>
  <si>
    <t>Per M3</t>
  </si>
  <si>
    <t>Earth 01 KM</t>
  </si>
  <si>
    <t xml:space="preserve">                                                                                                      Executive Engineer                                                                                Ranchi Municipal Corporation                                                                                      Ranchi</t>
  </si>
  <si>
    <t>Nos.</t>
  </si>
  <si>
    <t>4
5.3.1.1</t>
  </si>
  <si>
    <t>Providing and laying in position specified grade of reinforced cement concrete, excluding the cost of centering, shuttering, finishing and reinfocement -All work up to plinth level. 1:12:3(1 cement: 1% coarse sand(zone-iii): 3 graded stone aggregate 20mm nominal size)</t>
  </si>
  <si>
    <t>4
5.3.11</t>
  </si>
  <si>
    <t>6
5.5.</t>
  </si>
  <si>
    <t>Sand Local lead 13km</t>
  </si>
  <si>
    <t>Chips lead 22 km</t>
  </si>
  <si>
    <t>Boulder lead 36 km</t>
  </si>
  <si>
    <t>2
5.1.1 +5.1.2   BCD</t>
  </si>
  <si>
    <t>4
5.6.8</t>
  </si>
  <si>
    <t>5. 
5.3.1.2</t>
  </si>
  <si>
    <t>Providing P.C.C M 150 in nominal mix (1:2:4) in foundation with approved quality of stone chips 20 mm to 6 mm size graded and clean coarse sand of F.M. 2.5 to 3 including screening, shuttering, mixing cement concrete in mixer and placing in position, vibrating, skirting, curring, taxes and royalty complete as per building specification and direction of E/I.</t>
  </si>
  <si>
    <t xml:space="preserve">6
5.2.34
</t>
  </si>
  <si>
    <t>Providing rough dressed  course  stone masonry in cement mortar (1:6)  in foundation and  plinth  with hammer  dressed stone of less than 0.03 m3 in volume nad clean  coarse sand of F.M. 2 to 2.5 including  cost of screenign raking out joints to 20mm depth curing taxes  and royalty  all complete as per building  specification and direction of E/I.</t>
  </si>
  <si>
    <t xml:space="preserve">7
5.7.11
+
5.7.12
</t>
  </si>
  <si>
    <t>Providing 25 mm thick cement plaster (1:4) with clean Course sand of F.M 1.5 and 1.5mm cement punning including Screening curing with all leads and lifts of water, scoffing taxes as per royalty all complete as per specification and direction of E/I</t>
  </si>
  <si>
    <t>Per M2</t>
  </si>
  <si>
    <t>8
5.3.11</t>
  </si>
  <si>
    <t xml:space="preserve">9
5.5.5
(a) </t>
  </si>
  <si>
    <t xml:space="preserve">10
5.3.17.1
</t>
  </si>
  <si>
    <t>Coarse sand 14 KM</t>
  </si>
  <si>
    <t>Executive Engineer                                                                                Ranchi Municipal Corporation                                                                                      Ranchi</t>
  </si>
  <si>
    <r>
      <t>Name of Work :</t>
    </r>
    <r>
      <rPr>
        <b/>
        <sz val="11"/>
        <color theme="1"/>
        <rFont val="Kruti Dev 010"/>
      </rPr>
      <t xml:space="preserve">U;w txnsso uxj esa izoh.k flgq ds ?kj ls larks"k /kkSxh ds ?kj rd ih0 lh0 ;h0 iFk dk fuekZ.k dk;ZA </t>
    </r>
  </si>
  <si>
    <r>
      <t>Name of Scheme :-</t>
    </r>
    <r>
      <rPr>
        <b/>
        <sz val="12"/>
        <rFont val="Kruti Dev 010"/>
      </rPr>
      <t xml:space="preserve">yksgjk dkspk vkaxuckM+h ds ihNs eafnj ls ysdj ckyk th ds ?kj rd vkj0 lh0 lh0 ukyh dk fuekZ.k dk;ZA </t>
    </r>
  </si>
  <si>
    <r>
      <t xml:space="preserve">Name of Work :- </t>
    </r>
    <r>
      <rPr>
        <b/>
        <sz val="14"/>
        <color theme="1"/>
        <rFont val="Kruti Dev 010"/>
      </rPr>
      <t xml:space="preserve">y{eh uxj esa laat; VksIIkks ds ?kj ls vksse izdk'k ;kno ds ?kj rd ukyk dk fuekZ.k dk;ZA </t>
    </r>
  </si>
</sst>
</file>

<file path=xl/styles.xml><?xml version="1.0" encoding="utf-8"?>
<styleSheet xmlns="http://schemas.openxmlformats.org/spreadsheetml/2006/main">
  <numFmts count="2">
    <numFmt numFmtId="43" formatCode="_(* #,##0.00_);_(* \(#,##0.00\);_(* &quot;-&quot;??_);_(@_)"/>
    <numFmt numFmtId="164" formatCode="0.0"/>
  </numFmts>
  <fonts count="32">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0"/>
      <color theme="1"/>
      <name val="Century"/>
      <family val="1"/>
    </font>
    <font>
      <b/>
      <sz val="12"/>
      <color theme="1"/>
      <name val="Century"/>
      <family val="1"/>
    </font>
    <font>
      <b/>
      <sz val="11"/>
      <color theme="1"/>
      <name val="Century"/>
      <family val="1"/>
    </font>
    <font>
      <b/>
      <sz val="8.5"/>
      <name val="Times New Roman"/>
      <family val="1"/>
    </font>
    <font>
      <b/>
      <sz val="10"/>
      <name val="Times New Roman"/>
      <family val="1"/>
    </font>
    <font>
      <b/>
      <sz val="11"/>
      <name val="Times New Roman"/>
      <family val="1"/>
    </font>
    <font>
      <b/>
      <vertAlign val="superscript"/>
      <sz val="10"/>
      <name val="Times New Roman"/>
      <family val="1"/>
    </font>
    <font>
      <b/>
      <sz val="12"/>
      <color theme="1"/>
      <name val="Calibri"/>
      <family val="2"/>
      <scheme val="minor"/>
    </font>
    <font>
      <b/>
      <sz val="9"/>
      <color theme="1"/>
      <name val="Calibri"/>
      <family val="2"/>
      <scheme val="minor"/>
    </font>
    <font>
      <b/>
      <sz val="11"/>
      <name val="Calibri"/>
      <family val="2"/>
      <scheme val="minor"/>
    </font>
    <font>
      <b/>
      <sz val="11"/>
      <color theme="1"/>
      <name val="Times New Roman"/>
      <family val="1"/>
    </font>
    <font>
      <b/>
      <sz val="11"/>
      <color theme="1"/>
      <name val="Kruti Dev 010"/>
    </font>
    <font>
      <sz val="9"/>
      <color theme="1"/>
      <name val="Times New Roman"/>
      <family val="1"/>
    </font>
    <font>
      <b/>
      <sz val="10"/>
      <color theme="1"/>
      <name val="Times New Roman"/>
      <family val="1"/>
    </font>
    <font>
      <b/>
      <sz val="9"/>
      <name val="Times New Roman"/>
      <family val="1"/>
    </font>
    <font>
      <b/>
      <sz val="14"/>
      <name val="Times New Roman"/>
      <family val="1"/>
    </font>
    <font>
      <b/>
      <sz val="16"/>
      <color theme="1"/>
      <name val="Calibri"/>
      <family val="2"/>
      <scheme val="minor"/>
    </font>
    <font>
      <b/>
      <sz val="12"/>
      <name val="Times New Roman"/>
      <family val="1"/>
    </font>
    <font>
      <b/>
      <sz val="12"/>
      <name val="Kruti Dev 010"/>
    </font>
    <font>
      <b/>
      <sz val="11"/>
      <color rgb="FF000000"/>
      <name val="Calibri"/>
      <family val="2"/>
      <scheme val="minor"/>
    </font>
    <font>
      <sz val="11"/>
      <name val="Calibri"/>
      <family val="2"/>
      <scheme val="minor"/>
    </font>
    <font>
      <b/>
      <sz val="14"/>
      <color theme="1"/>
      <name val="Kruti Dev 010"/>
    </font>
    <font>
      <b/>
      <sz val="10"/>
      <color theme="1"/>
      <name val="Calibri"/>
      <family val="2"/>
      <scheme val="minor"/>
    </font>
    <font>
      <b/>
      <sz val="10"/>
      <color rgb="FF000000"/>
      <name val="Calibri"/>
      <family val="2"/>
      <scheme val="minor"/>
    </font>
    <font>
      <b/>
      <sz val="9"/>
      <color theme="1"/>
      <name val="Century"/>
      <family val="1"/>
    </font>
    <font>
      <sz val="10"/>
      <color theme="1"/>
      <name val="Century"/>
      <family val="1"/>
    </font>
    <font>
      <sz val="9"/>
      <color theme="1"/>
      <name val="Calibri"/>
      <family val="2"/>
      <scheme val="minor"/>
    </font>
  </fonts>
  <fills count="4">
    <fill>
      <patternFill patternType="none"/>
    </fill>
    <fill>
      <patternFill patternType="gray125"/>
    </fill>
    <fill>
      <patternFill patternType="solid">
        <fgColor rgb="FFA6A6A6"/>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105">
    <xf numFmtId="0" fontId="0" fillId="0" borderId="0" xfId="0"/>
    <xf numFmtId="0" fontId="0" fillId="0" borderId="0" xfId="0"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2" fontId="7" fillId="0" borderId="1" xfId="0" applyNumberFormat="1" applyFont="1" applyBorder="1" applyAlignment="1">
      <alignment horizontal="center" vertical="center"/>
    </xf>
    <xf numFmtId="0" fontId="6" fillId="0" borderId="1" xfId="0" applyFont="1" applyBorder="1" applyAlignment="1">
      <alignment horizontal="center" vertical="center"/>
    </xf>
    <xf numFmtId="2" fontId="6"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0" fontId="9" fillId="0" borderId="1" xfId="0" applyFont="1" applyBorder="1" applyAlignment="1">
      <alignment horizontal="justify" vertical="top" wrapText="1"/>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1" fontId="2" fillId="0" borderId="5" xfId="0" applyNumberFormat="1" applyFont="1" applyBorder="1" applyAlignment="1">
      <alignment horizontal="center" vertical="center" wrapText="1"/>
    </xf>
    <xf numFmtId="2" fontId="2" fillId="0" borderId="5"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12" fillId="0" borderId="1" xfId="0" applyFont="1" applyBorder="1" applyAlignment="1">
      <alignment horizontal="center" vertical="center"/>
    </xf>
    <xf numFmtId="0" fontId="6" fillId="0" borderId="1" xfId="0" applyFont="1" applyFill="1" applyBorder="1" applyAlignment="1">
      <alignment horizontal="center" vertical="center" wrapText="1"/>
    </xf>
    <xf numFmtId="2"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1" fontId="5" fillId="0" borderId="1" xfId="1" applyNumberFormat="1" applyFont="1" applyBorder="1" applyAlignment="1">
      <alignment horizontal="center" vertical="center" wrapText="1"/>
    </xf>
    <xf numFmtId="0" fontId="13" fillId="0" borderId="1" xfId="0" applyFont="1" applyBorder="1" applyAlignment="1">
      <alignment horizontal="center" vertical="center"/>
    </xf>
    <xf numFmtId="2" fontId="5" fillId="0" borderId="1" xfId="0" applyNumberFormat="1" applyFont="1" applyBorder="1" applyAlignment="1">
      <alignment horizontal="center" vertical="center"/>
    </xf>
    <xf numFmtId="0" fontId="2" fillId="0" borderId="0" xfId="0" applyFont="1" applyAlignment="1">
      <alignment horizontal="center" vertical="center"/>
    </xf>
    <xf numFmtId="2" fontId="0" fillId="0" borderId="0" xfId="0" applyNumberFormat="1" applyAlignment="1">
      <alignment horizontal="center" vertical="center"/>
    </xf>
    <xf numFmtId="0" fontId="4" fillId="0" borderId="0" xfId="0" applyFont="1" applyBorder="1" applyAlignment="1">
      <alignment vertical="top"/>
    </xf>
    <xf numFmtId="0" fontId="3" fillId="0" borderId="0" xfId="0" applyFont="1" applyAlignment="1">
      <alignment horizontal="center" vertical="center"/>
    </xf>
    <xf numFmtId="0" fontId="15" fillId="0" borderId="0" xfId="0" applyFont="1" applyBorder="1" applyAlignment="1">
      <alignment vertical="top" wrapText="1"/>
    </xf>
    <xf numFmtId="0" fontId="17" fillId="2" borderId="1" xfId="0" applyFont="1" applyFill="1" applyBorder="1" applyAlignment="1">
      <alignment horizontal="center" vertical="top" wrapText="1"/>
    </xf>
    <xf numFmtId="2" fontId="18" fillId="3" borderId="1" xfId="0" applyNumberFormat="1" applyFont="1" applyFill="1" applyBorder="1" applyAlignment="1">
      <alignment horizontal="center" vertical="center" wrapText="1"/>
    </xf>
    <xf numFmtId="2" fontId="19" fillId="0" borderId="1" xfId="0" applyNumberFormat="1" applyFont="1" applyBorder="1" applyAlignment="1">
      <alignment horizontal="center" vertical="center" wrapText="1"/>
    </xf>
    <xf numFmtId="0" fontId="20" fillId="0" borderId="1" xfId="0" applyFont="1" applyBorder="1" applyAlignment="1">
      <alignment horizontal="justify" vertical="top" wrapText="1"/>
    </xf>
    <xf numFmtId="0" fontId="0" fillId="0" borderId="1" xfId="0" applyBorder="1"/>
    <xf numFmtId="0" fontId="0" fillId="0" borderId="1" xfId="0" applyBorder="1" applyAlignment="1">
      <alignment horizontal="center" vertical="center"/>
    </xf>
    <xf numFmtId="2" fontId="0" fillId="0" borderId="1" xfId="0" applyNumberFormat="1" applyBorder="1" applyAlignment="1">
      <alignment horizontal="center" vertical="center"/>
    </xf>
    <xf numFmtId="0" fontId="2" fillId="0" borderId="1" xfId="0"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0" xfId="0" applyFont="1" applyAlignment="1">
      <alignment horizontal="center" vertical="center" wrapText="1"/>
    </xf>
    <xf numFmtId="1" fontId="2" fillId="0" borderId="1" xfId="0" applyNumberFormat="1" applyFont="1" applyBorder="1" applyAlignment="1">
      <alignment horizontal="center" vertical="center"/>
    </xf>
    <xf numFmtId="1" fontId="2" fillId="0" borderId="0" xfId="0" applyNumberFormat="1" applyFont="1" applyAlignment="1">
      <alignment horizontal="center" vertical="center"/>
    </xf>
    <xf numFmtId="1" fontId="2" fillId="0" borderId="0" xfId="0" applyNumberFormat="1" applyFont="1" applyAlignment="1">
      <alignment horizontal="center" vertical="center" wrapText="1"/>
    </xf>
    <xf numFmtId="2" fontId="2" fillId="0" borderId="0" xfId="0" applyNumberFormat="1" applyFont="1" applyAlignment="1">
      <alignment horizontal="center" vertical="center"/>
    </xf>
    <xf numFmtId="0" fontId="8" fillId="0" borderId="1" xfId="0" applyFont="1" applyBorder="1" applyAlignment="1">
      <alignment horizontal="left" vertical="center" wrapText="1"/>
    </xf>
    <xf numFmtId="0" fontId="18" fillId="3" borderId="1" xfId="0" applyFont="1" applyFill="1" applyBorder="1" applyAlignment="1">
      <alignment horizontal="center" vertical="center" wrapText="1"/>
    </xf>
    <xf numFmtId="0" fontId="9" fillId="0" borderId="1" xfId="0" applyFont="1" applyBorder="1" applyAlignment="1">
      <alignment vertical="center" wrapText="1"/>
    </xf>
    <xf numFmtId="0" fontId="20" fillId="0" borderId="1" xfId="0" applyFont="1" applyBorder="1" applyAlignment="1">
      <alignment horizontal="center" vertical="center" wrapText="1"/>
    </xf>
    <xf numFmtId="0" fontId="21" fillId="0" borderId="0" xfId="0" applyFont="1" applyBorder="1" applyAlignment="1">
      <alignment vertical="top"/>
    </xf>
    <xf numFmtId="0" fontId="2" fillId="0" borderId="0" xfId="0" applyFont="1" applyBorder="1" applyAlignment="1">
      <alignment vertical="top" wrapText="1"/>
    </xf>
    <xf numFmtId="0" fontId="17" fillId="2" borderId="1" xfId="0" applyFont="1" applyFill="1" applyBorder="1" applyAlignment="1">
      <alignment horizontal="center" vertical="center" wrapText="1"/>
    </xf>
    <xf numFmtId="0" fontId="9" fillId="0" borderId="1" xfId="0" applyFont="1" applyBorder="1" applyAlignment="1">
      <alignment horizontal="left" vertical="top" wrapText="1"/>
    </xf>
    <xf numFmtId="0" fontId="24" fillId="0" borderId="1" xfId="0" applyFont="1" applyBorder="1" applyAlignment="1">
      <alignment horizontal="center" vertical="center" wrapText="1"/>
    </xf>
    <xf numFmtId="0" fontId="9" fillId="0" borderId="1" xfId="0" applyFont="1" applyBorder="1" applyAlignment="1">
      <alignment vertical="top" wrapText="1"/>
    </xf>
    <xf numFmtId="0" fontId="24" fillId="0" borderId="9" xfId="0" applyFont="1" applyBorder="1" applyAlignment="1">
      <alignment horizontal="center" vertical="center" wrapText="1"/>
    </xf>
    <xf numFmtId="0" fontId="24" fillId="0" borderId="9" xfId="0" applyFont="1" applyBorder="1" applyAlignment="1">
      <alignment horizontal="center" vertical="center"/>
    </xf>
    <xf numFmtId="0" fontId="24" fillId="0" borderId="9" xfId="0" applyFont="1" applyBorder="1" applyAlignment="1">
      <alignment horizontal="center" wrapText="1"/>
    </xf>
    <xf numFmtId="0" fontId="24" fillId="0" borderId="9" xfId="0" applyFont="1" applyBorder="1" applyAlignment="1">
      <alignment horizontal="center"/>
    </xf>
    <xf numFmtId="0" fontId="24" fillId="0" borderId="10" xfId="0" applyFont="1" applyBorder="1" applyAlignment="1">
      <alignment horizontal="center" wrapText="1"/>
    </xf>
    <xf numFmtId="0" fontId="24" fillId="0" borderId="10" xfId="0" applyFont="1" applyBorder="1" applyAlignment="1">
      <alignment horizontal="center" vertical="center" wrapText="1"/>
    </xf>
    <xf numFmtId="2" fontId="9" fillId="0" borderId="1" xfId="0" applyNumberFormat="1" applyFont="1" applyBorder="1" applyAlignment="1">
      <alignment horizontal="center" vertical="center" wrapText="1"/>
    </xf>
    <xf numFmtId="0" fontId="14" fillId="0" borderId="0" xfId="0" applyFont="1" applyBorder="1" applyAlignment="1">
      <alignment vertical="center"/>
    </xf>
    <xf numFmtId="0" fontId="14" fillId="0" borderId="0" xfId="0" applyFont="1" applyBorder="1" applyAlignment="1">
      <alignment horizontal="center" vertical="center" wrapText="1"/>
    </xf>
    <xf numFmtId="0" fontId="14" fillId="0" borderId="0" xfId="0" applyFont="1" applyBorder="1" applyAlignment="1">
      <alignment vertical="center" wrapText="1"/>
    </xf>
    <xf numFmtId="0" fontId="0" fillId="0" borderId="0" xfId="0" applyAlignment="1">
      <alignment horizontal="center"/>
    </xf>
    <xf numFmtId="0" fontId="0" fillId="0" borderId="1" xfId="0" applyBorder="1" applyAlignment="1">
      <alignment horizontal="center"/>
    </xf>
    <xf numFmtId="0" fontId="27" fillId="0" borderId="0" xfId="0" applyFont="1" applyAlignment="1">
      <alignment horizontal="center" vertical="center"/>
    </xf>
    <xf numFmtId="0" fontId="28" fillId="0" borderId="1" xfId="0" applyFont="1" applyBorder="1" applyAlignment="1">
      <alignment horizontal="center" vertical="center" wrapText="1"/>
    </xf>
    <xf numFmtId="2" fontId="27" fillId="0" borderId="1" xfId="0" applyNumberFormat="1" applyFont="1" applyBorder="1" applyAlignment="1">
      <alignment horizontal="center" vertical="center" wrapText="1"/>
    </xf>
    <xf numFmtId="0" fontId="29" fillId="0" borderId="1" xfId="0" applyFont="1" applyBorder="1" applyAlignment="1">
      <alignment horizontal="center" vertical="center" wrapText="1"/>
    </xf>
    <xf numFmtId="0" fontId="30" fillId="0" borderId="1" xfId="0" applyFont="1" applyBorder="1" applyAlignment="1">
      <alignment horizontal="left" vertical="center" wrapText="1"/>
    </xf>
    <xf numFmtId="2" fontId="5" fillId="0" borderId="1" xfId="0" applyNumberFormat="1" applyFont="1" applyBorder="1" applyAlignment="1">
      <alignment horizontal="center" vertical="center" wrapText="1"/>
    </xf>
    <xf numFmtId="2" fontId="27" fillId="0" borderId="5" xfId="0" applyNumberFormat="1" applyFont="1" applyBorder="1" applyAlignment="1">
      <alignment horizontal="center" vertical="center" wrapText="1"/>
    </xf>
    <xf numFmtId="164" fontId="2" fillId="0" borderId="1" xfId="0" applyNumberFormat="1" applyFont="1" applyBorder="1" applyAlignment="1">
      <alignment horizontal="center" vertical="center"/>
    </xf>
    <xf numFmtId="0" fontId="24" fillId="0" borderId="1" xfId="0" applyFont="1" applyBorder="1" applyAlignment="1">
      <alignment horizontal="center" vertical="center"/>
    </xf>
    <xf numFmtId="0" fontId="9" fillId="0" borderId="1" xfId="0" applyFont="1" applyBorder="1" applyAlignment="1">
      <alignment horizontal="justify" vertical="center" wrapText="1"/>
    </xf>
    <xf numFmtId="0" fontId="31" fillId="0" borderId="0" xfId="0" applyFont="1"/>
    <xf numFmtId="0" fontId="31" fillId="0" borderId="0" xfId="0" applyFont="1" applyAlignment="1">
      <alignment horizontal="center" vertical="center"/>
    </xf>
    <xf numFmtId="0" fontId="0" fillId="0" borderId="0" xfId="0" applyAlignment="1">
      <alignment vertical="center"/>
    </xf>
    <xf numFmtId="0" fontId="0" fillId="0" borderId="0" xfId="0" applyAlignment="1"/>
    <xf numFmtId="0" fontId="4" fillId="0" borderId="1"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14" fillId="0" borderId="0" xfId="0" applyFont="1" applyBorder="1" applyAlignment="1">
      <alignment horizontal="center" vertical="center" wrapText="1"/>
    </xf>
    <xf numFmtId="0" fontId="4" fillId="0" borderId="6" xfId="0" applyFont="1" applyBorder="1" applyAlignment="1">
      <alignment horizontal="center" vertical="top"/>
    </xf>
    <xf numFmtId="0" fontId="4" fillId="0" borderId="0" xfId="0" applyFont="1" applyBorder="1" applyAlignment="1">
      <alignment horizontal="center" vertical="top"/>
    </xf>
    <xf numFmtId="0" fontId="4" fillId="0" borderId="7" xfId="0" applyFont="1" applyBorder="1" applyAlignment="1">
      <alignment horizontal="center" vertical="top"/>
    </xf>
    <xf numFmtId="0" fontId="4" fillId="0" borderId="8" xfId="0" applyFont="1" applyBorder="1" applyAlignment="1">
      <alignment horizontal="center" vertical="top"/>
    </xf>
    <xf numFmtId="0" fontId="15" fillId="0" borderId="1" xfId="0" applyFont="1" applyBorder="1" applyAlignment="1">
      <alignment horizontal="left" vertical="top" wrapText="1"/>
    </xf>
    <xf numFmtId="0" fontId="2" fillId="0" borderId="1" xfId="0" applyFont="1" applyBorder="1" applyAlignment="1">
      <alignment horizontal="center" vertical="center"/>
    </xf>
    <xf numFmtId="0" fontId="21" fillId="0" borderId="1" xfId="0" applyFont="1" applyBorder="1" applyAlignment="1">
      <alignment horizontal="center" vertical="top"/>
    </xf>
    <xf numFmtId="0" fontId="22" fillId="0" borderId="1" xfId="0" applyFont="1" applyBorder="1" applyAlignment="1">
      <alignment horizontal="left" vertical="top" wrapText="1"/>
    </xf>
    <xf numFmtId="0" fontId="23" fillId="0" borderId="1" xfId="0" applyFont="1" applyBorder="1" applyAlignment="1">
      <alignment horizontal="left" vertical="top" wrapText="1"/>
    </xf>
    <xf numFmtId="0" fontId="8" fillId="0" borderId="5" xfId="0" applyFont="1" applyBorder="1" applyAlignment="1">
      <alignment horizontal="center" vertical="center" wrapText="1"/>
    </xf>
    <xf numFmtId="0" fontId="8" fillId="0" borderId="11" xfId="0" applyFont="1" applyBorder="1" applyAlignment="1">
      <alignment horizontal="center" vertical="center" wrapText="1"/>
    </xf>
    <xf numFmtId="0" fontId="9" fillId="0" borderId="1" xfId="0" applyFont="1" applyBorder="1" applyAlignment="1">
      <alignment horizontal="right" vertical="center" wrapText="1"/>
    </xf>
    <xf numFmtId="0" fontId="25" fillId="0" borderId="0" xfId="0" applyFont="1" applyBorder="1" applyAlignment="1">
      <alignment horizontal="center" vertical="center" wrapText="1"/>
    </xf>
    <xf numFmtId="0" fontId="22" fillId="0" borderId="0" xfId="0" applyFont="1" applyBorder="1" applyAlignment="1">
      <alignment horizontal="center" vertical="top" wrapText="1"/>
    </xf>
    <xf numFmtId="1" fontId="2" fillId="0" borderId="0" xfId="0" applyNumberFormat="1" applyFont="1" applyAlignment="1">
      <alignment horizontal="center" vertical="center" wrapText="1"/>
    </xf>
    <xf numFmtId="1" fontId="2" fillId="0" borderId="5" xfId="0" applyNumberFormat="1" applyFont="1" applyBorder="1" applyAlignment="1">
      <alignment horizontal="center" vertical="center" wrapText="1"/>
    </xf>
    <xf numFmtId="1" fontId="2" fillId="0" borderId="11" xfId="0" applyNumberFormat="1" applyFont="1" applyBorder="1" applyAlignment="1">
      <alignment horizontal="center" vertical="center" wrapText="1"/>
    </xf>
    <xf numFmtId="2" fontId="27" fillId="0" borderId="5" xfId="0" applyNumberFormat="1" applyFont="1" applyBorder="1" applyAlignment="1">
      <alignment horizontal="center" vertical="center" wrapText="1"/>
    </xf>
    <xf numFmtId="2" fontId="27" fillId="0" borderId="11" xfId="0" applyNumberFormat="1" applyFont="1" applyBorder="1" applyAlignment="1">
      <alignment horizontal="center" vertical="center" wrapText="1"/>
    </xf>
    <xf numFmtId="0" fontId="9" fillId="0" borderId="2" xfId="0" applyFont="1" applyBorder="1" applyAlignment="1">
      <alignment horizontal="right" vertical="center" wrapText="1"/>
    </xf>
    <xf numFmtId="0" fontId="9" fillId="0" borderId="3" xfId="0" applyFont="1" applyBorder="1" applyAlignment="1">
      <alignment horizontal="right" vertical="center" wrapText="1"/>
    </xf>
    <xf numFmtId="0" fontId="9" fillId="0" borderId="4" xfId="0" applyFont="1" applyBorder="1" applyAlignment="1">
      <alignment horizontal="right" vertical="center" wrapText="1"/>
    </xf>
  </cellXfs>
  <cellStyles count="2">
    <cellStyle name="Comma" xfId="1" builtinId="3"/>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G22"/>
  <sheetViews>
    <sheetView workbookViewId="0">
      <selection activeCell="A3" sqref="A3:F3"/>
    </sheetView>
  </sheetViews>
  <sheetFormatPr defaultRowHeight="15"/>
  <cols>
    <col min="1" max="1" width="10.5703125" style="1" bestFit="1" customWidth="1"/>
    <col min="2" max="2" width="52.7109375" style="1" customWidth="1"/>
    <col min="3" max="3" width="14.5703125" style="1" customWidth="1"/>
    <col min="4" max="4" width="7.5703125" style="1" customWidth="1"/>
    <col min="5" max="5" width="18.42578125" style="1" customWidth="1"/>
    <col min="6" max="6" width="20.5703125" style="1" bestFit="1" customWidth="1"/>
    <col min="7" max="16384" width="9.140625" style="1"/>
  </cols>
  <sheetData>
    <row r="1" spans="1:6" ht="18.75">
      <c r="A1" s="78" t="s">
        <v>0</v>
      </c>
      <c r="B1" s="78"/>
      <c r="C1" s="78"/>
      <c r="D1" s="78"/>
      <c r="E1" s="78"/>
      <c r="F1" s="78"/>
    </row>
    <row r="2" spans="1:6" ht="18.75">
      <c r="A2" s="78" t="s">
        <v>1</v>
      </c>
      <c r="B2" s="78"/>
      <c r="C2" s="78"/>
      <c r="D2" s="78"/>
      <c r="E2" s="78"/>
      <c r="F2" s="78"/>
    </row>
    <row r="3" spans="1:6" ht="51" customHeight="1">
      <c r="A3" s="79" t="s">
        <v>2</v>
      </c>
      <c r="B3" s="80"/>
      <c r="C3" s="80"/>
      <c r="D3" s="80"/>
      <c r="E3" s="80"/>
      <c r="F3" s="81"/>
    </row>
    <row r="4" spans="1:6">
      <c r="A4" s="2" t="s">
        <v>3</v>
      </c>
      <c r="B4" s="2" t="s">
        <v>4</v>
      </c>
      <c r="C4" s="2" t="s">
        <v>5</v>
      </c>
      <c r="D4" s="2" t="s">
        <v>6</v>
      </c>
      <c r="E4" s="2" t="s">
        <v>7</v>
      </c>
      <c r="F4" s="2" t="s">
        <v>8</v>
      </c>
    </row>
    <row r="5" spans="1:6" ht="189">
      <c r="A5" s="3" t="s">
        <v>9</v>
      </c>
      <c r="B5" s="3" t="s">
        <v>10</v>
      </c>
      <c r="C5" s="4">
        <v>24.09</v>
      </c>
      <c r="D5" s="5" t="s">
        <v>11</v>
      </c>
      <c r="E5" s="5">
        <v>153.84</v>
      </c>
      <c r="F5" s="6">
        <f>ROUND(C5*E5,0)</f>
        <v>3706</v>
      </c>
    </row>
    <row r="6" spans="1:6" ht="126">
      <c r="A6" s="3" t="s">
        <v>12</v>
      </c>
      <c r="B6" s="3" t="s">
        <v>13</v>
      </c>
      <c r="C6" s="4">
        <v>6.19</v>
      </c>
      <c r="D6" s="5" t="s">
        <v>11</v>
      </c>
      <c r="E6" s="5">
        <v>415.58</v>
      </c>
      <c r="F6" s="6">
        <f t="shared" ref="F6:F15" si="0">ROUND(C6*E6,0)</f>
        <v>2572</v>
      </c>
    </row>
    <row r="7" spans="1:6" ht="110.25">
      <c r="A7" s="3" t="s">
        <v>14</v>
      </c>
      <c r="B7" s="3" t="s">
        <v>15</v>
      </c>
      <c r="C7" s="4">
        <v>10.31</v>
      </c>
      <c r="D7" s="5" t="s">
        <v>11</v>
      </c>
      <c r="E7" s="3">
        <v>1438.96</v>
      </c>
      <c r="F7" s="6">
        <f t="shared" si="0"/>
        <v>14836</v>
      </c>
    </row>
    <row r="8" spans="1:6" ht="89.25">
      <c r="A8" s="7" t="s">
        <v>16</v>
      </c>
      <c r="B8" s="8" t="s">
        <v>17</v>
      </c>
      <c r="C8" s="9">
        <v>10.4</v>
      </c>
      <c r="D8" s="10" t="s">
        <v>18</v>
      </c>
      <c r="E8" s="10">
        <v>4858.76</v>
      </c>
      <c r="F8" s="6">
        <f t="shared" si="0"/>
        <v>50531</v>
      </c>
    </row>
    <row r="9" spans="1:6" ht="45">
      <c r="A9" s="11" t="s">
        <v>19</v>
      </c>
      <c r="B9" s="12" t="s">
        <v>20</v>
      </c>
      <c r="C9" s="13">
        <v>6.6</v>
      </c>
      <c r="D9" s="11" t="s">
        <v>21</v>
      </c>
      <c r="E9" s="14">
        <v>184.61</v>
      </c>
      <c r="F9" s="13">
        <f t="shared" ref="F9" si="1">C9*E9</f>
        <v>1218.4259999999999</v>
      </c>
    </row>
    <row r="10" spans="1:6" ht="15.75">
      <c r="A10" s="3">
        <v>5</v>
      </c>
      <c r="B10" s="3" t="s">
        <v>22</v>
      </c>
      <c r="C10" s="15"/>
      <c r="D10" s="16"/>
      <c r="E10" s="3"/>
      <c r="F10" s="6">
        <f t="shared" si="0"/>
        <v>0</v>
      </c>
    </row>
    <row r="11" spans="1:6" ht="15.75">
      <c r="A11" s="17" t="s">
        <v>23</v>
      </c>
      <c r="B11" s="3" t="s">
        <v>24</v>
      </c>
      <c r="C11" s="18">
        <v>4.47</v>
      </c>
      <c r="D11" s="19" t="s">
        <v>11</v>
      </c>
      <c r="E11" s="19">
        <v>893.67</v>
      </c>
      <c r="F11" s="4">
        <f t="shared" si="0"/>
        <v>3995</v>
      </c>
    </row>
    <row r="12" spans="1:6" ht="15.75">
      <c r="A12" s="3" t="s">
        <v>25</v>
      </c>
      <c r="B12" s="3" t="s">
        <v>26</v>
      </c>
      <c r="C12" s="18">
        <v>6.19</v>
      </c>
      <c r="D12" s="19" t="s">
        <v>11</v>
      </c>
      <c r="E12" s="19">
        <v>363.68</v>
      </c>
      <c r="F12" s="4">
        <f t="shared" si="0"/>
        <v>2251</v>
      </c>
    </row>
    <row r="13" spans="1:6" ht="15.75">
      <c r="A13" s="3" t="s">
        <v>27</v>
      </c>
      <c r="B13" s="3" t="s">
        <v>28</v>
      </c>
      <c r="C13" s="18">
        <v>8.94</v>
      </c>
      <c r="D13" s="19" t="s">
        <v>11</v>
      </c>
      <c r="E13" s="19">
        <v>496.4</v>
      </c>
      <c r="F13" s="4">
        <f t="shared" si="0"/>
        <v>4438</v>
      </c>
    </row>
    <row r="14" spans="1:6" ht="15.75">
      <c r="A14" s="3" t="s">
        <v>29</v>
      </c>
      <c r="B14" s="3" t="s">
        <v>30</v>
      </c>
      <c r="C14" s="18">
        <v>10.31</v>
      </c>
      <c r="D14" s="19" t="s">
        <v>11</v>
      </c>
      <c r="E14" s="19">
        <v>819.59</v>
      </c>
      <c r="F14" s="4">
        <f t="shared" si="0"/>
        <v>8450</v>
      </c>
    </row>
    <row r="15" spans="1:6" ht="15.75">
      <c r="A15" s="3" t="s">
        <v>31</v>
      </c>
      <c r="B15" s="3" t="s">
        <v>32</v>
      </c>
      <c r="C15" s="18">
        <v>24.09</v>
      </c>
      <c r="D15" s="19" t="s">
        <v>11</v>
      </c>
      <c r="E15" s="19">
        <v>177.1</v>
      </c>
      <c r="F15" s="4">
        <f t="shared" si="0"/>
        <v>4266</v>
      </c>
    </row>
    <row r="16" spans="1:6" ht="15.75">
      <c r="A16" s="3"/>
      <c r="B16" s="3"/>
      <c r="C16" s="3"/>
      <c r="D16" s="3"/>
      <c r="E16" s="2" t="s">
        <v>33</v>
      </c>
      <c r="F16" s="20">
        <f>SUM(F5:F15)</f>
        <v>96263.426000000007</v>
      </c>
    </row>
    <row r="17" spans="1:7" ht="19.5" customHeight="1">
      <c r="A17" s="21"/>
      <c r="B17" s="21"/>
      <c r="C17" s="21"/>
      <c r="D17" s="21"/>
      <c r="E17" s="22" t="s">
        <v>34</v>
      </c>
      <c r="F17" s="22">
        <f>F16*12/100</f>
        <v>11551.611120000001</v>
      </c>
    </row>
    <row r="18" spans="1:7" ht="19.5" customHeight="1">
      <c r="A18" s="21"/>
      <c r="B18" s="21"/>
      <c r="C18" s="21"/>
      <c r="D18" s="21"/>
      <c r="E18" s="22"/>
      <c r="F18" s="22">
        <f>F17+F16</f>
        <v>107815.03712000001</v>
      </c>
    </row>
    <row r="19" spans="1:7" ht="19.5" customHeight="1">
      <c r="A19" s="21"/>
      <c r="B19" s="21"/>
      <c r="C19" s="21"/>
      <c r="D19" s="21"/>
      <c r="E19" s="22" t="s">
        <v>35</v>
      </c>
      <c r="F19" s="22">
        <f>F18*1/100</f>
        <v>1078.1503712000001</v>
      </c>
    </row>
    <row r="20" spans="1:7" ht="19.5" customHeight="1">
      <c r="A20" s="21"/>
      <c r="B20" s="21"/>
      <c r="C20" s="21"/>
      <c r="D20" s="21"/>
      <c r="E20" s="22" t="s">
        <v>36</v>
      </c>
      <c r="F20" s="22">
        <v>10800</v>
      </c>
    </row>
    <row r="21" spans="1:7" ht="21" customHeight="1">
      <c r="A21" s="23"/>
      <c r="B21" s="23"/>
      <c r="C21" s="23"/>
      <c r="D21" s="23"/>
      <c r="E21" s="23"/>
      <c r="F21" s="23"/>
    </row>
    <row r="22" spans="1:7" ht="50.25" customHeight="1">
      <c r="A22" s="23"/>
      <c r="B22" s="82" t="s">
        <v>37</v>
      </c>
      <c r="C22" s="82"/>
      <c r="D22" s="82"/>
      <c r="E22" s="82"/>
      <c r="F22" s="82"/>
      <c r="G22" s="24"/>
    </row>
  </sheetData>
  <mergeCells count="4">
    <mergeCell ref="A1:F1"/>
    <mergeCell ref="A2:F2"/>
    <mergeCell ref="A3:F3"/>
    <mergeCell ref="B22:F22"/>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K20"/>
  <sheetViews>
    <sheetView workbookViewId="0">
      <selection activeCell="G4" sqref="G1:G1048576"/>
    </sheetView>
  </sheetViews>
  <sheetFormatPr defaultRowHeight="26.25" customHeight="1"/>
  <cols>
    <col min="1" max="1" width="8.7109375" customWidth="1"/>
    <col min="2" max="2" width="44.140625" customWidth="1"/>
    <col min="3" max="5" width="10.28515625" hidden="1" customWidth="1"/>
    <col min="6" max="6" width="10.28515625" customWidth="1"/>
    <col min="7" max="8" width="11.5703125" customWidth="1"/>
    <col min="9" max="9" width="12.140625" customWidth="1"/>
    <col min="11" max="11" width="9.140625" style="26"/>
  </cols>
  <sheetData>
    <row r="1" spans="1:11" ht="26.25" customHeight="1">
      <c r="A1" s="83" t="s">
        <v>0</v>
      </c>
      <c r="B1" s="84"/>
      <c r="C1" s="84"/>
      <c r="D1" s="84"/>
      <c r="E1" s="84"/>
      <c r="F1" s="84"/>
      <c r="G1" s="84"/>
      <c r="H1" s="84"/>
      <c r="I1" s="84"/>
      <c r="J1" s="25"/>
    </row>
    <row r="2" spans="1:11" ht="26.25" customHeight="1">
      <c r="A2" s="85" t="s">
        <v>1</v>
      </c>
      <c r="B2" s="86"/>
      <c r="C2" s="86"/>
      <c r="D2" s="86"/>
      <c r="E2" s="86"/>
      <c r="F2" s="86"/>
      <c r="G2" s="86"/>
      <c r="H2" s="86"/>
      <c r="I2" s="86"/>
      <c r="J2" s="25"/>
    </row>
    <row r="3" spans="1:11" ht="26.25" customHeight="1">
      <c r="A3" s="87" t="s">
        <v>144</v>
      </c>
      <c r="B3" s="87"/>
      <c r="C3" s="87"/>
      <c r="D3" s="87"/>
      <c r="E3" s="87"/>
      <c r="F3" s="87"/>
      <c r="G3" s="87"/>
      <c r="H3" s="87"/>
      <c r="I3" s="87"/>
      <c r="J3" s="27"/>
    </row>
    <row r="4" spans="1:11" ht="26.25" customHeight="1">
      <c r="A4" s="28" t="s">
        <v>38</v>
      </c>
      <c r="B4" s="28" t="s">
        <v>39</v>
      </c>
      <c r="C4" s="28">
        <v>3</v>
      </c>
      <c r="D4" s="28">
        <v>1</v>
      </c>
      <c r="E4" s="28">
        <v>2</v>
      </c>
      <c r="F4" s="28" t="s">
        <v>40</v>
      </c>
      <c r="G4" s="28" t="s">
        <v>6</v>
      </c>
      <c r="H4" s="28" t="s">
        <v>7</v>
      </c>
      <c r="I4" s="28" t="s">
        <v>8</v>
      </c>
    </row>
    <row r="5" spans="1:11" ht="118.5" customHeight="1">
      <c r="A5" s="7" t="s">
        <v>41</v>
      </c>
      <c r="B5" s="8" t="s">
        <v>42</v>
      </c>
      <c r="C5" s="29">
        <v>80.72</v>
      </c>
      <c r="D5" s="29">
        <v>11.23</v>
      </c>
      <c r="E5" s="29">
        <v>20.8</v>
      </c>
      <c r="F5" s="7">
        <v>79.8</v>
      </c>
      <c r="G5" s="10" t="s">
        <v>43</v>
      </c>
      <c r="H5" s="10">
        <v>153.84</v>
      </c>
      <c r="I5" s="30">
        <f>H5*F5</f>
        <v>12276.432000000001</v>
      </c>
      <c r="K5" s="26">
        <f>19.57+28.32</f>
        <v>47.89</v>
      </c>
    </row>
    <row r="6" spans="1:11" ht="63.75" customHeight="1">
      <c r="A6" s="7" t="s">
        <v>44</v>
      </c>
      <c r="B6" s="8" t="s">
        <v>45</v>
      </c>
      <c r="C6" s="29"/>
      <c r="D6" s="29"/>
      <c r="E6" s="29"/>
      <c r="F6" s="7">
        <v>26.6</v>
      </c>
      <c r="G6" s="10" t="s">
        <v>43</v>
      </c>
      <c r="H6" s="10">
        <v>415.58</v>
      </c>
      <c r="I6" s="30">
        <f t="shared" ref="I6:I15" si="0">H6*F6</f>
        <v>11054.428</v>
      </c>
    </row>
    <row r="7" spans="1:11" ht="66.75" customHeight="1">
      <c r="A7" s="7" t="s">
        <v>46</v>
      </c>
      <c r="B7" s="8" t="s">
        <v>47</v>
      </c>
      <c r="C7" s="29">
        <v>12.51</v>
      </c>
      <c r="D7" s="29">
        <v>2.0099999999999998</v>
      </c>
      <c r="E7" s="29">
        <v>3.25</v>
      </c>
      <c r="F7" s="7">
        <v>43.62</v>
      </c>
      <c r="G7" s="10" t="s">
        <v>18</v>
      </c>
      <c r="H7" s="10">
        <v>1438.96</v>
      </c>
      <c r="I7" s="30">
        <f t="shared" si="0"/>
        <v>62767.4352</v>
      </c>
      <c r="K7" s="26">
        <f>4.43+13.29</f>
        <v>17.72</v>
      </c>
    </row>
    <row r="8" spans="1:11" ht="99.75" customHeight="1">
      <c r="A8" s="7" t="s">
        <v>16</v>
      </c>
      <c r="B8" s="8" t="s">
        <v>17</v>
      </c>
      <c r="C8" s="29"/>
      <c r="D8" s="29"/>
      <c r="E8" s="29"/>
      <c r="F8" s="7">
        <v>53.2</v>
      </c>
      <c r="G8" s="10" t="s">
        <v>18</v>
      </c>
      <c r="H8" s="10">
        <v>4858.76</v>
      </c>
      <c r="I8" s="30">
        <f t="shared" si="0"/>
        <v>258486.03200000004</v>
      </c>
      <c r="K8" s="26">
        <f>1.77+14.16</f>
        <v>15.93</v>
      </c>
    </row>
    <row r="9" spans="1:11" ht="99.75" customHeight="1">
      <c r="A9" s="7" t="s">
        <v>48</v>
      </c>
      <c r="B9" s="8" t="s">
        <v>49</v>
      </c>
      <c r="C9" s="29"/>
      <c r="D9" s="29"/>
      <c r="E9" s="29"/>
      <c r="F9" s="7">
        <v>4.0199999999999996</v>
      </c>
      <c r="G9" s="10" t="s">
        <v>18</v>
      </c>
      <c r="H9" s="10">
        <v>50.82</v>
      </c>
      <c r="I9" s="30">
        <f t="shared" si="0"/>
        <v>204.29639999999998</v>
      </c>
    </row>
    <row r="10" spans="1:11" ht="26.25" customHeight="1">
      <c r="A10" s="7">
        <v>6</v>
      </c>
      <c r="B10" s="31" t="s">
        <v>50</v>
      </c>
      <c r="C10" s="29"/>
      <c r="D10" s="29"/>
      <c r="E10" s="29"/>
      <c r="F10" s="7"/>
      <c r="G10" s="10"/>
      <c r="H10" s="10"/>
      <c r="I10" s="30">
        <f t="shared" si="0"/>
        <v>0</v>
      </c>
    </row>
    <row r="11" spans="1:11" ht="26.25" customHeight="1">
      <c r="A11" s="7">
        <v>7</v>
      </c>
      <c r="B11" s="8" t="s">
        <v>51</v>
      </c>
      <c r="C11" s="29">
        <v>5.33</v>
      </c>
      <c r="D11" s="10">
        <v>1.9</v>
      </c>
      <c r="E11" s="29">
        <v>5.62</v>
      </c>
      <c r="F11" s="10">
        <v>22.87</v>
      </c>
      <c r="G11" s="10" t="s">
        <v>18</v>
      </c>
      <c r="H11" s="29">
        <v>893.67</v>
      </c>
      <c r="I11" s="30">
        <f t="shared" si="0"/>
        <v>20438.232899999999</v>
      </c>
      <c r="K11"/>
    </row>
    <row r="12" spans="1:11" ht="26.25" customHeight="1">
      <c r="A12" s="7">
        <v>8</v>
      </c>
      <c r="B12" s="8" t="s">
        <v>52</v>
      </c>
      <c r="C12" s="29">
        <v>2.62</v>
      </c>
      <c r="D12" s="10">
        <v>1.9</v>
      </c>
      <c r="E12" s="29">
        <v>4.9000000000000004</v>
      </c>
      <c r="F12" s="10">
        <v>26.6</v>
      </c>
      <c r="G12" s="10" t="s">
        <v>18</v>
      </c>
      <c r="H12" s="29">
        <v>363.98</v>
      </c>
      <c r="I12" s="30">
        <f t="shared" si="0"/>
        <v>9681.8680000000004</v>
      </c>
      <c r="K12"/>
    </row>
    <row r="13" spans="1:11" ht="26.25" customHeight="1">
      <c r="A13" s="7">
        <v>9</v>
      </c>
      <c r="B13" s="8" t="s">
        <v>53</v>
      </c>
      <c r="C13" s="29">
        <v>2.12</v>
      </c>
      <c r="D13" s="10">
        <v>1.9</v>
      </c>
      <c r="E13" s="29">
        <v>1.61</v>
      </c>
      <c r="F13" s="10">
        <v>43.62</v>
      </c>
      <c r="G13" s="10" t="s">
        <v>18</v>
      </c>
      <c r="H13" s="29">
        <v>819.59</v>
      </c>
      <c r="I13" s="30">
        <f t="shared" si="0"/>
        <v>35750.515800000001</v>
      </c>
      <c r="K13"/>
    </row>
    <row r="14" spans="1:11" ht="26.25" customHeight="1">
      <c r="A14" s="7">
        <v>10</v>
      </c>
      <c r="B14" s="8" t="s">
        <v>54</v>
      </c>
      <c r="C14" s="29">
        <v>9.83</v>
      </c>
      <c r="D14" s="10">
        <v>1.9</v>
      </c>
      <c r="E14" s="29">
        <v>7.42</v>
      </c>
      <c r="F14" s="10">
        <v>45.75</v>
      </c>
      <c r="G14" s="10" t="s">
        <v>18</v>
      </c>
      <c r="H14" s="29">
        <v>496.4</v>
      </c>
      <c r="I14" s="30">
        <f t="shared" si="0"/>
        <v>22710.3</v>
      </c>
      <c r="K14"/>
    </row>
    <row r="15" spans="1:11" ht="26.25" customHeight="1">
      <c r="A15" s="7">
        <v>11</v>
      </c>
      <c r="B15" s="8" t="s">
        <v>55</v>
      </c>
      <c r="C15" s="29">
        <v>21.24</v>
      </c>
      <c r="D15" s="10">
        <v>1.9</v>
      </c>
      <c r="E15" s="29">
        <v>17.600000000000001</v>
      </c>
      <c r="F15" s="10">
        <v>75.78</v>
      </c>
      <c r="G15" s="10" t="s">
        <v>18</v>
      </c>
      <c r="H15" s="29">
        <v>177.1</v>
      </c>
      <c r="I15" s="30">
        <f t="shared" si="0"/>
        <v>13420.637999999999</v>
      </c>
      <c r="K15"/>
    </row>
    <row r="16" spans="1:11" ht="26.25" customHeight="1">
      <c r="A16" s="32"/>
      <c r="B16" s="32"/>
      <c r="C16" s="32"/>
      <c r="D16" s="32"/>
      <c r="E16" s="32"/>
      <c r="F16" s="32"/>
      <c r="G16" s="32"/>
      <c r="H16" s="33" t="s">
        <v>33</v>
      </c>
      <c r="I16" s="34">
        <f>SUM(I5:I15)</f>
        <v>446790.17830000003</v>
      </c>
    </row>
    <row r="17" spans="1:9" ht="26.25" customHeight="1">
      <c r="A17" s="32"/>
      <c r="B17" s="32"/>
      <c r="C17" s="32"/>
      <c r="D17" s="32"/>
      <c r="E17" s="32"/>
      <c r="F17" s="32"/>
      <c r="G17" s="32"/>
      <c r="H17" s="35" t="s">
        <v>34</v>
      </c>
      <c r="I17" s="35">
        <f>I16*12/100</f>
        <v>53614.821396000007</v>
      </c>
    </row>
    <row r="18" spans="1:9" ht="26.25" customHeight="1">
      <c r="A18" s="32"/>
      <c r="B18" s="32"/>
      <c r="C18" s="32"/>
      <c r="D18" s="32"/>
      <c r="E18" s="32"/>
      <c r="F18" s="32"/>
      <c r="G18" s="32"/>
      <c r="H18" s="35"/>
      <c r="I18" s="35">
        <f>I17+I16</f>
        <v>500404.99969600001</v>
      </c>
    </row>
    <row r="19" spans="1:9" ht="26.25" customHeight="1">
      <c r="A19" s="32"/>
      <c r="B19" s="32"/>
      <c r="C19" s="32"/>
      <c r="D19" s="32"/>
      <c r="E19" s="32"/>
      <c r="F19" s="32"/>
      <c r="G19" s="32"/>
      <c r="H19" s="35" t="s">
        <v>35</v>
      </c>
      <c r="I19" s="35">
        <f>I18*1/100</f>
        <v>5004.0499969600005</v>
      </c>
    </row>
    <row r="20" spans="1:9" ht="26.25" customHeight="1">
      <c r="A20" s="32"/>
      <c r="B20" s="32"/>
      <c r="C20" s="32"/>
      <c r="D20" s="32"/>
      <c r="E20" s="32"/>
      <c r="F20" s="32"/>
      <c r="G20" s="32"/>
      <c r="H20" s="35" t="s">
        <v>36</v>
      </c>
      <c r="I20" s="35">
        <f>I19+I18</f>
        <v>505409.04969295999</v>
      </c>
    </row>
  </sheetData>
  <mergeCells count="3">
    <mergeCell ref="A1:I1"/>
    <mergeCell ref="A2:I2"/>
    <mergeCell ref="A3:I3"/>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F24"/>
  <sheetViews>
    <sheetView workbookViewId="0">
      <selection activeCell="A3" sqref="A3:F3"/>
    </sheetView>
  </sheetViews>
  <sheetFormatPr defaultRowHeight="15"/>
  <cols>
    <col min="1" max="1" width="9.140625" style="39"/>
    <col min="2" max="2" width="42.85546875" style="37" customWidth="1"/>
    <col min="3" max="3" width="9.140625" style="23"/>
    <col min="4" max="4" width="9.140625" style="40"/>
    <col min="5" max="5" width="9.140625" style="23"/>
    <col min="6" max="6" width="16.42578125" style="41" customWidth="1"/>
    <col min="7" max="16384" width="9.140625" style="23"/>
  </cols>
  <sheetData>
    <row r="1" spans="1:6" ht="18.75">
      <c r="A1" s="78" t="s">
        <v>0</v>
      </c>
      <c r="B1" s="78"/>
      <c r="C1" s="78"/>
      <c r="D1" s="78"/>
      <c r="E1" s="78"/>
      <c r="F1" s="78"/>
    </row>
    <row r="2" spans="1:6" ht="18.75">
      <c r="A2" s="78" t="s">
        <v>1</v>
      </c>
      <c r="B2" s="78"/>
      <c r="C2" s="78"/>
      <c r="D2" s="78"/>
      <c r="E2" s="78"/>
      <c r="F2" s="78"/>
    </row>
    <row r="3" spans="1:6" ht="48" customHeight="1">
      <c r="A3" s="79" t="s">
        <v>56</v>
      </c>
      <c r="B3" s="80"/>
      <c r="C3" s="80"/>
      <c r="D3" s="80"/>
      <c r="E3" s="80"/>
      <c r="F3" s="81"/>
    </row>
    <row r="4" spans="1:6">
      <c r="A4" s="19" t="s">
        <v>3</v>
      </c>
      <c r="B4" s="19" t="s">
        <v>4</v>
      </c>
      <c r="C4" s="19" t="s">
        <v>5</v>
      </c>
      <c r="D4" s="19" t="s">
        <v>6</v>
      </c>
      <c r="E4" s="19" t="s">
        <v>7</v>
      </c>
      <c r="F4" s="19" t="s">
        <v>8</v>
      </c>
    </row>
    <row r="5" spans="1:6" s="37" customFormat="1" ht="30">
      <c r="A5" s="11">
        <v>1</v>
      </c>
      <c r="B5" s="13" t="s">
        <v>57</v>
      </c>
      <c r="C5" s="13">
        <v>5</v>
      </c>
      <c r="D5" s="36" t="s">
        <v>58</v>
      </c>
      <c r="E5" s="13">
        <v>330.4</v>
      </c>
      <c r="F5" s="13">
        <f>C5*E5</f>
        <v>1652</v>
      </c>
    </row>
    <row r="6" spans="1:6" ht="75">
      <c r="A6" s="11" t="s">
        <v>59</v>
      </c>
      <c r="B6" s="13" t="s">
        <v>60</v>
      </c>
      <c r="C6" s="14">
        <v>19.329999999999998</v>
      </c>
      <c r="D6" s="36" t="s">
        <v>61</v>
      </c>
      <c r="E6" s="14">
        <v>153.84</v>
      </c>
      <c r="F6" s="13">
        <f t="shared" ref="F6:F13" si="0">C6*E6</f>
        <v>2973.7271999999998</v>
      </c>
    </row>
    <row r="7" spans="1:6" ht="105">
      <c r="A7" s="11" t="s">
        <v>62</v>
      </c>
      <c r="B7" s="13" t="s">
        <v>63</v>
      </c>
      <c r="C7" s="14">
        <v>1.39</v>
      </c>
      <c r="D7" s="36" t="s">
        <v>61</v>
      </c>
      <c r="E7" s="14">
        <v>415.58</v>
      </c>
      <c r="F7" s="13">
        <f t="shared" si="0"/>
        <v>577.6561999999999</v>
      </c>
    </row>
    <row r="8" spans="1:6" ht="90">
      <c r="A8" s="11" t="s">
        <v>64</v>
      </c>
      <c r="B8" s="13" t="s">
        <v>65</v>
      </c>
      <c r="C8" s="14">
        <v>2.3199999999999998</v>
      </c>
      <c r="D8" s="38" t="s">
        <v>61</v>
      </c>
      <c r="E8" s="14">
        <v>1336.28</v>
      </c>
      <c r="F8" s="13">
        <f t="shared" si="0"/>
        <v>3100.1695999999997</v>
      </c>
    </row>
    <row r="9" spans="1:6" ht="45">
      <c r="A9" s="11" t="s">
        <v>66</v>
      </c>
      <c r="B9" s="12" t="s">
        <v>20</v>
      </c>
      <c r="C9" s="14">
        <v>99.67</v>
      </c>
      <c r="D9" s="11" t="s">
        <v>21</v>
      </c>
      <c r="E9" s="14">
        <v>184.61</v>
      </c>
      <c r="F9" s="13">
        <f t="shared" si="0"/>
        <v>18400.078700000002</v>
      </c>
    </row>
    <row r="10" spans="1:6" ht="60">
      <c r="A10" s="11" t="s">
        <v>67</v>
      </c>
      <c r="B10" s="13" t="s">
        <v>68</v>
      </c>
      <c r="C10" s="14">
        <v>7.37</v>
      </c>
      <c r="D10" s="38" t="s">
        <v>61</v>
      </c>
      <c r="E10" s="14">
        <v>5891.97</v>
      </c>
      <c r="F10" s="13">
        <f t="shared" si="0"/>
        <v>43423.818900000006</v>
      </c>
    </row>
    <row r="11" spans="1:6" ht="105">
      <c r="A11" s="11" t="s">
        <v>69</v>
      </c>
      <c r="B11" s="13" t="s">
        <v>70</v>
      </c>
      <c r="C11" s="14">
        <v>2.77</v>
      </c>
      <c r="D11" s="36" t="s">
        <v>61</v>
      </c>
      <c r="E11" s="14">
        <v>6092.63</v>
      </c>
      <c r="F11" s="13">
        <f t="shared" si="0"/>
        <v>16876.5851</v>
      </c>
    </row>
    <row r="12" spans="1:6" ht="120">
      <c r="A12" s="11" t="s">
        <v>71</v>
      </c>
      <c r="B12" s="12" t="s">
        <v>72</v>
      </c>
      <c r="C12" s="14">
        <v>0.56000000000000005</v>
      </c>
      <c r="D12" s="11" t="s">
        <v>73</v>
      </c>
      <c r="E12" s="14">
        <v>77259.94</v>
      </c>
      <c r="F12" s="13">
        <f t="shared" si="0"/>
        <v>43265.566400000003</v>
      </c>
    </row>
    <row r="13" spans="1:6" ht="120">
      <c r="A13" s="11" t="s">
        <v>74</v>
      </c>
      <c r="B13" s="12" t="s">
        <v>75</v>
      </c>
      <c r="C13" s="14">
        <v>0.36</v>
      </c>
      <c r="D13" s="11" t="s">
        <v>73</v>
      </c>
      <c r="E13" s="14">
        <v>79086.94</v>
      </c>
      <c r="F13" s="13">
        <f t="shared" si="0"/>
        <v>28471.2984</v>
      </c>
    </row>
    <row r="14" spans="1:6">
      <c r="A14" s="38">
        <v>10</v>
      </c>
      <c r="B14" s="35" t="s">
        <v>76</v>
      </c>
      <c r="C14" s="15"/>
      <c r="D14" s="36"/>
      <c r="E14" s="15"/>
      <c r="F14" s="13"/>
    </row>
    <row r="15" spans="1:6">
      <c r="A15" s="38" t="s">
        <v>23</v>
      </c>
      <c r="B15" s="13" t="s">
        <v>77</v>
      </c>
      <c r="C15" s="13">
        <v>4.3600000000000003</v>
      </c>
      <c r="D15" s="13" t="s">
        <v>61</v>
      </c>
      <c r="E15" s="13">
        <v>893.67</v>
      </c>
      <c r="F15" s="13">
        <f t="shared" ref="F15:F19" si="1">C15*E15</f>
        <v>3896.4012000000002</v>
      </c>
    </row>
    <row r="16" spans="1:6">
      <c r="A16" s="38" t="s">
        <v>25</v>
      </c>
      <c r="B16" s="13" t="s">
        <v>78</v>
      </c>
      <c r="C16" s="13">
        <v>1.39</v>
      </c>
      <c r="D16" s="13" t="s">
        <v>61</v>
      </c>
      <c r="E16" s="13">
        <v>378.69</v>
      </c>
      <c r="F16" s="13">
        <f t="shared" si="1"/>
        <v>526.37909999999999</v>
      </c>
    </row>
    <row r="17" spans="1:6">
      <c r="A17" s="38" t="s">
        <v>29</v>
      </c>
      <c r="B17" s="13" t="s">
        <v>79</v>
      </c>
      <c r="C17" s="13">
        <v>2.3199999999999998</v>
      </c>
      <c r="D17" s="13" t="s">
        <v>61</v>
      </c>
      <c r="E17" s="13">
        <v>819.59</v>
      </c>
      <c r="F17" s="13">
        <f t="shared" si="1"/>
        <v>1901.4487999999999</v>
      </c>
    </row>
    <row r="18" spans="1:6">
      <c r="A18" s="38" t="s">
        <v>27</v>
      </c>
      <c r="B18" s="13" t="s">
        <v>80</v>
      </c>
      <c r="C18" s="13">
        <v>8.7200000000000006</v>
      </c>
      <c r="D18" s="13" t="s">
        <v>61</v>
      </c>
      <c r="E18" s="13">
        <v>496.97</v>
      </c>
      <c r="F18" s="13">
        <f t="shared" si="1"/>
        <v>4333.5784000000003</v>
      </c>
    </row>
    <row r="19" spans="1:6">
      <c r="A19" s="38" t="s">
        <v>31</v>
      </c>
      <c r="B19" s="13" t="s">
        <v>81</v>
      </c>
      <c r="C19" s="13">
        <v>19.329999999999998</v>
      </c>
      <c r="D19" s="13" t="s">
        <v>61</v>
      </c>
      <c r="E19" s="13">
        <v>177.1</v>
      </c>
      <c r="F19" s="13">
        <f t="shared" si="1"/>
        <v>3423.3429999999994</v>
      </c>
    </row>
    <row r="20" spans="1:6">
      <c r="A20" s="38"/>
      <c r="B20" s="35"/>
      <c r="C20" s="15"/>
      <c r="D20" s="36"/>
      <c r="E20" s="35" t="s">
        <v>82</v>
      </c>
      <c r="F20" s="14">
        <v>172822.05</v>
      </c>
    </row>
    <row r="21" spans="1:6" ht="30">
      <c r="A21" s="38"/>
      <c r="B21" s="35"/>
      <c r="C21" s="15"/>
      <c r="D21" s="36"/>
      <c r="E21" s="35" t="s">
        <v>34</v>
      </c>
      <c r="F21" s="35">
        <f>F20*12/100</f>
        <v>20738.645999999997</v>
      </c>
    </row>
    <row r="22" spans="1:6">
      <c r="A22" s="38"/>
      <c r="B22" s="35"/>
      <c r="C22" s="15"/>
      <c r="D22" s="36"/>
      <c r="E22" s="35"/>
      <c r="F22" s="35">
        <f>F21+F20</f>
        <v>193560.696</v>
      </c>
    </row>
    <row r="23" spans="1:6" ht="30">
      <c r="A23" s="38"/>
      <c r="B23" s="35"/>
      <c r="C23" s="15"/>
      <c r="D23" s="36"/>
      <c r="E23" s="35" t="s">
        <v>35</v>
      </c>
      <c r="F23" s="35">
        <f>F22*1/100</f>
        <v>1935.6069600000001</v>
      </c>
    </row>
    <row r="24" spans="1:6">
      <c r="A24" s="38"/>
      <c r="B24" s="35"/>
      <c r="C24" s="15"/>
      <c r="D24" s="36"/>
      <c r="E24" s="35" t="s">
        <v>36</v>
      </c>
      <c r="F24" s="35">
        <f>F23+F22</f>
        <v>195496.30296</v>
      </c>
    </row>
  </sheetData>
  <mergeCells count="3">
    <mergeCell ref="A1:F1"/>
    <mergeCell ref="A2:F2"/>
    <mergeCell ref="A3:F3"/>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H23"/>
  <sheetViews>
    <sheetView workbookViewId="0">
      <selection activeCell="A3" sqref="A3:H3"/>
    </sheetView>
  </sheetViews>
  <sheetFormatPr defaultRowHeight="15"/>
  <cols>
    <col min="1" max="1" width="8.7109375" customWidth="1"/>
    <col min="2" max="2" width="44.140625" customWidth="1"/>
    <col min="3" max="4" width="13.7109375" hidden="1" customWidth="1"/>
    <col min="5" max="5" width="10.28515625" customWidth="1"/>
    <col min="6" max="7" width="11.5703125" customWidth="1"/>
    <col min="8" max="8" width="12.140625" customWidth="1"/>
  </cols>
  <sheetData>
    <row r="1" spans="1:8" ht="18.75">
      <c r="A1" s="83" t="s">
        <v>0</v>
      </c>
      <c r="B1" s="84"/>
      <c r="C1" s="84"/>
      <c r="D1" s="84"/>
      <c r="E1" s="84"/>
      <c r="F1" s="84"/>
      <c r="G1" s="84"/>
      <c r="H1" s="84"/>
    </row>
    <row r="2" spans="1:8" ht="18.75">
      <c r="A2" s="85" t="s">
        <v>1</v>
      </c>
      <c r="B2" s="86"/>
      <c r="C2" s="86"/>
      <c r="D2" s="86"/>
      <c r="E2" s="86"/>
      <c r="F2" s="86"/>
      <c r="G2" s="86"/>
      <c r="H2" s="86"/>
    </row>
    <row r="3" spans="1:8" ht="23.25" customHeight="1">
      <c r="A3" s="87" t="s">
        <v>83</v>
      </c>
      <c r="B3" s="87"/>
      <c r="C3" s="87"/>
      <c r="D3" s="87"/>
      <c r="E3" s="87"/>
      <c r="F3" s="87"/>
      <c r="G3" s="87"/>
      <c r="H3" s="87"/>
    </row>
    <row r="4" spans="1:8">
      <c r="A4" s="28" t="s">
        <v>38</v>
      </c>
      <c r="B4" s="28" t="s">
        <v>39</v>
      </c>
      <c r="C4" s="28">
        <v>1</v>
      </c>
      <c r="D4" s="28">
        <v>2</v>
      </c>
      <c r="E4" s="28" t="s">
        <v>84</v>
      </c>
      <c r="F4" s="28" t="s">
        <v>6</v>
      </c>
      <c r="G4" s="28" t="s">
        <v>7</v>
      </c>
      <c r="H4" s="28" t="s">
        <v>8</v>
      </c>
    </row>
    <row r="5" spans="1:8" ht="21">
      <c r="A5" s="7">
        <v>1</v>
      </c>
      <c r="B5" s="42" t="s">
        <v>85</v>
      </c>
      <c r="C5" s="7"/>
      <c r="D5" s="7">
        <v>4</v>
      </c>
      <c r="E5" s="29">
        <v>6</v>
      </c>
      <c r="F5" s="43" t="s">
        <v>58</v>
      </c>
      <c r="G5" s="43">
        <v>330.4</v>
      </c>
      <c r="H5" s="29">
        <f>G5*E5</f>
        <v>1982.3999999999999</v>
      </c>
    </row>
    <row r="6" spans="1:8" ht="76.5" customHeight="1">
      <c r="A6" s="7" t="s">
        <v>86</v>
      </c>
      <c r="B6" s="8" t="s">
        <v>42</v>
      </c>
      <c r="C6" s="29">
        <v>9.06</v>
      </c>
      <c r="D6" s="10">
        <v>19.739999999999998</v>
      </c>
      <c r="E6" s="29">
        <v>10.18</v>
      </c>
      <c r="F6" s="10" t="s">
        <v>43</v>
      </c>
      <c r="G6" s="10">
        <v>153.84</v>
      </c>
      <c r="H6" s="29">
        <f t="shared" ref="H6:H18" si="0">G6*E6</f>
        <v>1566.0912000000001</v>
      </c>
    </row>
    <row r="7" spans="1:8" ht="89.25">
      <c r="A7" s="7" t="s">
        <v>87</v>
      </c>
      <c r="B7" s="44" t="s">
        <v>88</v>
      </c>
      <c r="C7" s="29">
        <v>0.56999999999999995</v>
      </c>
      <c r="D7" s="10">
        <v>7.82</v>
      </c>
      <c r="E7" s="29">
        <v>0.97</v>
      </c>
      <c r="F7" s="10" t="s">
        <v>18</v>
      </c>
      <c r="G7" s="10">
        <v>415.58</v>
      </c>
      <c r="H7" s="29">
        <f t="shared" si="0"/>
        <v>403.11259999999999</v>
      </c>
    </row>
    <row r="8" spans="1:8" ht="63.75">
      <c r="A8" s="7" t="s">
        <v>64</v>
      </c>
      <c r="B8" s="8" t="s">
        <v>47</v>
      </c>
      <c r="C8" s="29">
        <v>0.95</v>
      </c>
      <c r="D8" s="10">
        <v>13.14</v>
      </c>
      <c r="E8" s="29">
        <v>1.21</v>
      </c>
      <c r="F8" s="10" t="s">
        <v>18</v>
      </c>
      <c r="G8" s="10">
        <v>1438.96</v>
      </c>
      <c r="H8" s="29">
        <f t="shared" si="0"/>
        <v>1741.1415999999999</v>
      </c>
    </row>
    <row r="9" spans="1:8" ht="102">
      <c r="A9" s="7" t="s">
        <v>89</v>
      </c>
      <c r="B9" s="8" t="s">
        <v>90</v>
      </c>
      <c r="C9" s="29">
        <v>10.650085000000001</v>
      </c>
      <c r="D9" s="29">
        <v>7.1368910000000003</v>
      </c>
      <c r="E9" s="29">
        <v>2.3279999999999998</v>
      </c>
      <c r="F9" s="10" t="s">
        <v>18</v>
      </c>
      <c r="G9" s="10">
        <v>5444.32</v>
      </c>
      <c r="H9" s="29">
        <f t="shared" si="0"/>
        <v>12674.376959999998</v>
      </c>
    </row>
    <row r="10" spans="1:8" ht="102">
      <c r="A10" s="7" t="s">
        <v>91</v>
      </c>
      <c r="B10" s="8" t="s">
        <v>17</v>
      </c>
      <c r="C10" s="7">
        <v>42.051000000000002</v>
      </c>
      <c r="D10" s="10" t="s">
        <v>18</v>
      </c>
      <c r="E10" s="29">
        <v>4.5339999999999998</v>
      </c>
      <c r="F10" s="10" t="s">
        <v>18</v>
      </c>
      <c r="G10" s="10">
        <v>5891.97</v>
      </c>
      <c r="H10" s="29">
        <f t="shared" si="0"/>
        <v>26714.19198</v>
      </c>
    </row>
    <row r="11" spans="1:8" ht="87.75" customHeight="1">
      <c r="A11" s="7" t="s">
        <v>92</v>
      </c>
      <c r="B11" s="8" t="s">
        <v>93</v>
      </c>
      <c r="C11" s="29"/>
      <c r="D11" s="29"/>
      <c r="E11" s="7">
        <v>1.454</v>
      </c>
      <c r="F11" s="10" t="s">
        <v>18</v>
      </c>
      <c r="G11" s="10">
        <v>6092.63</v>
      </c>
      <c r="H11" s="29">
        <f t="shared" si="0"/>
        <v>8858.6840200000006</v>
      </c>
    </row>
    <row r="12" spans="1:8" ht="48" customHeight="1">
      <c r="A12" s="7">
        <v>8</v>
      </c>
      <c r="B12" s="8" t="s">
        <v>94</v>
      </c>
      <c r="C12" s="29"/>
      <c r="D12" s="29"/>
      <c r="E12" s="7">
        <v>0.63</v>
      </c>
      <c r="F12" s="10" t="s">
        <v>73</v>
      </c>
      <c r="G12" s="10">
        <v>77259.94</v>
      </c>
      <c r="H12" s="29">
        <f t="shared" si="0"/>
        <v>48673.762200000005</v>
      </c>
    </row>
    <row r="13" spans="1:8" ht="12.75" customHeight="1">
      <c r="A13" s="7">
        <v>9</v>
      </c>
      <c r="B13" s="8" t="s">
        <v>50</v>
      </c>
      <c r="C13" s="29"/>
      <c r="D13" s="45"/>
      <c r="E13" s="29"/>
      <c r="F13" s="10"/>
      <c r="G13" s="10"/>
      <c r="H13" s="29">
        <f t="shared" si="0"/>
        <v>0</v>
      </c>
    </row>
    <row r="14" spans="1:8" ht="15.75">
      <c r="A14" s="7">
        <v>10</v>
      </c>
      <c r="B14" s="8" t="s">
        <v>95</v>
      </c>
      <c r="C14" s="29">
        <v>0.56999999999999995</v>
      </c>
      <c r="D14" s="10">
        <v>7.82</v>
      </c>
      <c r="E14" s="29">
        <v>0.97</v>
      </c>
      <c r="F14" s="10" t="s">
        <v>18</v>
      </c>
      <c r="G14" s="10">
        <v>363.98</v>
      </c>
      <c r="H14" s="29">
        <f t="shared" si="0"/>
        <v>353.06060000000002</v>
      </c>
    </row>
    <row r="15" spans="1:8" ht="15.75">
      <c r="A15" s="7">
        <v>11</v>
      </c>
      <c r="B15" s="8" t="s">
        <v>96</v>
      </c>
      <c r="C15" s="29">
        <v>3.7</v>
      </c>
      <c r="D15" s="10">
        <v>5.18</v>
      </c>
      <c r="E15" s="29">
        <v>3.01</v>
      </c>
      <c r="F15" s="10" t="s">
        <v>18</v>
      </c>
      <c r="G15" s="10">
        <v>893.67</v>
      </c>
      <c r="H15" s="29">
        <f t="shared" si="0"/>
        <v>2689.9466999999995</v>
      </c>
    </row>
    <row r="16" spans="1:8" ht="15.75">
      <c r="A16" s="7">
        <v>12</v>
      </c>
      <c r="B16" s="8" t="s">
        <v>97</v>
      </c>
      <c r="C16" s="29">
        <v>4.2</v>
      </c>
      <c r="D16" s="10">
        <v>10.35</v>
      </c>
      <c r="E16" s="29">
        <v>6.02</v>
      </c>
      <c r="F16" s="10" t="s">
        <v>18</v>
      </c>
      <c r="G16" s="10">
        <v>496.4</v>
      </c>
      <c r="H16" s="29">
        <f t="shared" si="0"/>
        <v>2988.3279999999995</v>
      </c>
    </row>
    <row r="17" spans="1:8" ht="15.75">
      <c r="A17" s="7">
        <v>13</v>
      </c>
      <c r="B17" s="8" t="s">
        <v>98</v>
      </c>
      <c r="C17" s="29">
        <v>4.3499999999999996</v>
      </c>
      <c r="D17" s="10">
        <v>13.14</v>
      </c>
      <c r="E17" s="29">
        <v>1.21</v>
      </c>
      <c r="F17" s="10" t="s">
        <v>18</v>
      </c>
      <c r="G17" s="10">
        <v>819.59</v>
      </c>
      <c r="H17" s="29">
        <f t="shared" si="0"/>
        <v>991.70389999999998</v>
      </c>
    </row>
    <row r="18" spans="1:8" ht="15.75">
      <c r="A18" s="7">
        <v>14</v>
      </c>
      <c r="B18" s="8" t="s">
        <v>55</v>
      </c>
      <c r="C18" s="29">
        <v>9.06</v>
      </c>
      <c r="D18" s="10">
        <v>19.739999999999998</v>
      </c>
      <c r="E18" s="29">
        <v>10.18</v>
      </c>
      <c r="F18" s="10" t="s">
        <v>18</v>
      </c>
      <c r="G18" s="10">
        <v>177.1</v>
      </c>
      <c r="H18" s="29">
        <f t="shared" si="0"/>
        <v>1802.8779999999999</v>
      </c>
    </row>
    <row r="19" spans="1:8">
      <c r="A19" s="33"/>
      <c r="B19" s="88"/>
      <c r="C19" s="88"/>
      <c r="D19" s="88"/>
      <c r="E19" s="88"/>
      <c r="F19" s="88"/>
      <c r="G19" s="88"/>
      <c r="H19" s="29">
        <f>SUM(H5:H18)</f>
        <v>111439.67775999998</v>
      </c>
    </row>
    <row r="20" spans="1:8" ht="15" customHeight="1">
      <c r="B20" s="82" t="s">
        <v>99</v>
      </c>
      <c r="C20" s="82"/>
      <c r="D20" s="82"/>
      <c r="E20" s="82"/>
      <c r="F20" s="82"/>
      <c r="G20" s="82"/>
      <c r="H20" s="82"/>
    </row>
    <row r="21" spans="1:8">
      <c r="B21" s="82"/>
      <c r="C21" s="82"/>
      <c r="D21" s="82"/>
      <c r="E21" s="82"/>
      <c r="F21" s="82"/>
      <c r="G21" s="82"/>
      <c r="H21" s="82"/>
    </row>
    <row r="22" spans="1:8">
      <c r="B22" s="82"/>
      <c r="C22" s="82"/>
      <c r="D22" s="82"/>
      <c r="E22" s="82"/>
      <c r="F22" s="82"/>
      <c r="G22" s="82"/>
      <c r="H22" s="82"/>
    </row>
    <row r="23" spans="1:8">
      <c r="B23" s="82"/>
      <c r="C23" s="82"/>
      <c r="D23" s="82"/>
      <c r="E23" s="82"/>
      <c r="F23" s="82"/>
      <c r="G23" s="82"/>
      <c r="H23" s="82"/>
    </row>
  </sheetData>
  <mergeCells count="5">
    <mergeCell ref="A1:H1"/>
    <mergeCell ref="A2:H2"/>
    <mergeCell ref="A3:H3"/>
    <mergeCell ref="B19:G19"/>
    <mergeCell ref="B20:H23"/>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N21"/>
  <sheetViews>
    <sheetView topLeftCell="A10" workbookViewId="0">
      <selection activeCell="H18" sqref="H18"/>
    </sheetView>
  </sheetViews>
  <sheetFormatPr defaultRowHeight="34.5" customHeight="1"/>
  <cols>
    <col min="1" max="1" width="7.7109375" customWidth="1"/>
    <col min="2" max="2" width="46.140625" customWidth="1"/>
    <col min="3" max="3" width="9.85546875" hidden="1" customWidth="1"/>
    <col min="4" max="4" width="11.7109375" style="62" hidden="1" customWidth="1"/>
    <col min="5" max="5" width="8.28515625" customWidth="1"/>
    <col min="6" max="6" width="7.42578125" customWidth="1"/>
    <col min="7" max="7" width="9.7109375" customWidth="1"/>
    <col min="8" max="8" width="14.85546875" customWidth="1"/>
  </cols>
  <sheetData>
    <row r="1" spans="1:11" ht="34.5" customHeight="1">
      <c r="A1" s="89" t="s">
        <v>0</v>
      </c>
      <c r="B1" s="89"/>
      <c r="C1" s="89"/>
      <c r="D1" s="89"/>
      <c r="E1" s="89"/>
      <c r="F1" s="89"/>
      <c r="G1" s="89"/>
      <c r="H1" s="89"/>
      <c r="I1" s="46"/>
    </row>
    <row r="2" spans="1:11" ht="34.5" customHeight="1">
      <c r="A2" s="90" t="s">
        <v>100</v>
      </c>
      <c r="B2" s="91"/>
      <c r="C2" s="91"/>
      <c r="D2" s="91"/>
      <c r="E2" s="91"/>
      <c r="F2" s="91"/>
      <c r="G2" s="91"/>
      <c r="H2" s="91"/>
      <c r="I2" s="47"/>
    </row>
    <row r="3" spans="1:11" ht="34.5" customHeight="1">
      <c r="A3" s="28" t="s">
        <v>38</v>
      </c>
      <c r="B3" s="28" t="s">
        <v>39</v>
      </c>
      <c r="C3" s="48">
        <v>1</v>
      </c>
      <c r="D3" s="48" t="s">
        <v>101</v>
      </c>
      <c r="E3" s="48" t="s">
        <v>102</v>
      </c>
      <c r="F3" s="48" t="s">
        <v>103</v>
      </c>
      <c r="G3" s="48" t="s">
        <v>104</v>
      </c>
      <c r="H3" s="48" t="s">
        <v>101</v>
      </c>
    </row>
    <row r="4" spans="1:11" ht="80.25" customHeight="1">
      <c r="A4" s="7" t="s">
        <v>105</v>
      </c>
      <c r="B4" s="49" t="s">
        <v>106</v>
      </c>
      <c r="C4" s="10">
        <v>76.400000000000006</v>
      </c>
      <c r="D4" s="43">
        <f>C4*G4</f>
        <v>11753.376000000002</v>
      </c>
      <c r="E4" s="43">
        <v>31.76</v>
      </c>
      <c r="F4" s="10" t="s">
        <v>18</v>
      </c>
      <c r="G4" s="10">
        <v>153.84</v>
      </c>
      <c r="H4" s="50">
        <f t="shared" ref="H4:H17" si="0">E4*G4</f>
        <v>4885.9584000000004</v>
      </c>
    </row>
    <row r="5" spans="1:11" ht="80.25" customHeight="1">
      <c r="A5" s="7" t="s">
        <v>107</v>
      </c>
      <c r="B5" s="51" t="s">
        <v>108</v>
      </c>
      <c r="C5" s="10"/>
      <c r="D5" s="10"/>
      <c r="E5" s="43">
        <v>2.97</v>
      </c>
      <c r="F5" s="10" t="s">
        <v>18</v>
      </c>
      <c r="G5" s="10">
        <v>415.84</v>
      </c>
      <c r="H5" s="50">
        <f t="shared" si="0"/>
        <v>1235.0447999999999</v>
      </c>
    </row>
    <row r="6" spans="1:11" ht="80.25" customHeight="1">
      <c r="A6" s="7" t="s">
        <v>46</v>
      </c>
      <c r="B6" s="8" t="s">
        <v>109</v>
      </c>
      <c r="C6" s="10"/>
      <c r="D6" s="10"/>
      <c r="E6" s="43">
        <v>4.88</v>
      </c>
      <c r="F6" s="10" t="s">
        <v>18</v>
      </c>
      <c r="G6" s="10">
        <v>1438.96</v>
      </c>
      <c r="H6" s="50">
        <f t="shared" si="0"/>
        <v>7022.1247999999996</v>
      </c>
    </row>
    <row r="7" spans="1:11" ht="80.25" customHeight="1">
      <c r="A7" s="7" t="s">
        <v>110</v>
      </c>
      <c r="B7" s="8" t="s">
        <v>111</v>
      </c>
      <c r="C7" s="10"/>
      <c r="D7" s="10"/>
      <c r="E7" s="43">
        <v>5.95</v>
      </c>
      <c r="F7" s="10" t="s">
        <v>18</v>
      </c>
      <c r="G7" s="10">
        <v>4858.76</v>
      </c>
      <c r="H7" s="50">
        <f t="shared" si="0"/>
        <v>28909.622000000003</v>
      </c>
    </row>
    <row r="8" spans="1:11" ht="80.25" customHeight="1" thickBot="1">
      <c r="A8" s="7" t="s">
        <v>112</v>
      </c>
      <c r="B8" s="52" t="s">
        <v>68</v>
      </c>
      <c r="C8" s="53">
        <v>10.199999999999999</v>
      </c>
      <c r="D8" s="53" t="s">
        <v>61</v>
      </c>
      <c r="E8" s="53">
        <v>8.92</v>
      </c>
      <c r="F8" s="10" t="s">
        <v>18</v>
      </c>
      <c r="G8" s="10">
        <v>5891.97</v>
      </c>
      <c r="H8" s="50">
        <f t="shared" si="0"/>
        <v>52556.3724</v>
      </c>
    </row>
    <row r="9" spans="1:11" ht="80.25" customHeight="1" thickBot="1">
      <c r="A9" s="7" t="s">
        <v>113</v>
      </c>
      <c r="B9" s="54" t="s">
        <v>70</v>
      </c>
      <c r="C9" s="55">
        <v>14.74</v>
      </c>
      <c r="D9" s="54" t="s">
        <v>61</v>
      </c>
      <c r="E9" s="53">
        <v>5.95</v>
      </c>
      <c r="F9" s="10" t="s">
        <v>18</v>
      </c>
      <c r="G9" s="10">
        <v>6092.63</v>
      </c>
      <c r="H9" s="50">
        <f t="shared" si="0"/>
        <v>36251.148500000003</v>
      </c>
    </row>
    <row r="10" spans="1:11" ht="80.25" customHeight="1" thickBot="1">
      <c r="A10" s="92" t="s">
        <v>114</v>
      </c>
      <c r="B10" s="56" t="s">
        <v>75</v>
      </c>
      <c r="C10" s="55">
        <v>0.79</v>
      </c>
      <c r="D10" s="56" t="s">
        <v>73</v>
      </c>
      <c r="E10" s="53">
        <v>0.66</v>
      </c>
      <c r="F10" s="52" t="s">
        <v>73</v>
      </c>
      <c r="G10" s="53">
        <v>79086.94</v>
      </c>
      <c r="H10" s="50">
        <f t="shared" si="0"/>
        <v>52197.380400000002</v>
      </c>
    </row>
    <row r="11" spans="1:11" ht="34.5" customHeight="1" thickBot="1">
      <c r="A11" s="93"/>
      <c r="B11" s="57"/>
      <c r="C11" s="55">
        <v>1.85</v>
      </c>
      <c r="D11" s="56" t="s">
        <v>73</v>
      </c>
      <c r="E11" s="53">
        <v>0.99</v>
      </c>
      <c r="F11" s="52" t="s">
        <v>73</v>
      </c>
      <c r="G11" s="53">
        <v>77259.94</v>
      </c>
      <c r="H11" s="50">
        <f t="shared" si="0"/>
        <v>76487.340599999996</v>
      </c>
    </row>
    <row r="12" spans="1:11" ht="15.75" customHeight="1">
      <c r="A12" s="7">
        <v>8</v>
      </c>
      <c r="B12" s="31" t="s">
        <v>50</v>
      </c>
      <c r="C12" s="10"/>
      <c r="D12" s="43"/>
      <c r="E12" s="58"/>
      <c r="F12" s="10"/>
      <c r="G12" s="10"/>
      <c r="H12" s="50">
        <f t="shared" si="0"/>
        <v>0</v>
      </c>
    </row>
    <row r="13" spans="1:11" ht="15.75" customHeight="1">
      <c r="A13" s="7" t="s">
        <v>23</v>
      </c>
      <c r="B13" s="8" t="s">
        <v>115</v>
      </c>
      <c r="C13" s="10">
        <f>9.05+262.33</f>
        <v>271.38</v>
      </c>
      <c r="D13" s="43">
        <f>C13*G13</f>
        <v>242524.16459999999</v>
      </c>
      <c r="E13" s="58">
        <v>8.9600000000000009</v>
      </c>
      <c r="F13" s="10" t="s">
        <v>18</v>
      </c>
      <c r="G13" s="10">
        <v>893.67</v>
      </c>
      <c r="H13" s="50">
        <f t="shared" si="0"/>
        <v>8007.2832000000008</v>
      </c>
    </row>
    <row r="14" spans="1:11" ht="15.75" customHeight="1">
      <c r="A14" s="7" t="s">
        <v>25</v>
      </c>
      <c r="B14" s="8" t="s">
        <v>116</v>
      </c>
      <c r="C14" s="10">
        <v>35.42</v>
      </c>
      <c r="D14" s="43">
        <f>C14*G14</f>
        <v>12892.171600000001</v>
      </c>
      <c r="E14" s="58">
        <v>2.97</v>
      </c>
      <c r="F14" s="10" t="s">
        <v>18</v>
      </c>
      <c r="G14" s="10">
        <v>363.98</v>
      </c>
      <c r="H14" s="50">
        <f t="shared" si="0"/>
        <v>1081.0206000000001</v>
      </c>
    </row>
    <row r="15" spans="1:11" ht="15.75" customHeight="1">
      <c r="A15" s="7" t="s">
        <v>29</v>
      </c>
      <c r="B15" s="8" t="s">
        <v>117</v>
      </c>
      <c r="C15" s="10">
        <v>76.400000000000006</v>
      </c>
      <c r="D15" s="43">
        <f>C15*G15</f>
        <v>62616.676000000007</v>
      </c>
      <c r="E15" s="58">
        <v>4.88</v>
      </c>
      <c r="F15" s="10" t="s">
        <v>18</v>
      </c>
      <c r="G15" s="10">
        <v>819.59</v>
      </c>
      <c r="H15" s="50">
        <f t="shared" si="0"/>
        <v>3999.5992000000001</v>
      </c>
    </row>
    <row r="16" spans="1:11" ht="15.75" customHeight="1">
      <c r="A16" s="7" t="s">
        <v>27</v>
      </c>
      <c r="B16" s="8" t="s">
        <v>118</v>
      </c>
      <c r="C16" s="10"/>
      <c r="D16" s="43"/>
      <c r="E16" s="58">
        <v>17.899999999999999</v>
      </c>
      <c r="F16" s="10" t="s">
        <v>119</v>
      </c>
      <c r="G16" s="10">
        <v>496.4</v>
      </c>
      <c r="H16" s="50">
        <f t="shared" si="0"/>
        <v>8885.56</v>
      </c>
      <c r="I16" s="59"/>
      <c r="J16" s="59"/>
      <c r="K16" s="59"/>
    </row>
    <row r="17" spans="1:14" ht="15.75" customHeight="1">
      <c r="A17" s="7" t="s">
        <v>31</v>
      </c>
      <c r="B17" s="8" t="s">
        <v>120</v>
      </c>
      <c r="C17" s="10"/>
      <c r="D17" s="43"/>
      <c r="E17" s="58">
        <v>28.93</v>
      </c>
      <c r="F17" s="10" t="s">
        <v>119</v>
      </c>
      <c r="G17" s="10">
        <v>177.1</v>
      </c>
      <c r="H17" s="50">
        <f t="shared" si="0"/>
        <v>5123.5029999999997</v>
      </c>
      <c r="I17" s="59"/>
      <c r="J17" s="59"/>
      <c r="K17" s="59"/>
    </row>
    <row r="18" spans="1:14" ht="15.75" customHeight="1">
      <c r="A18" s="7"/>
      <c r="B18" s="94" t="s">
        <v>82</v>
      </c>
      <c r="C18" s="94"/>
      <c r="D18" s="94"/>
      <c r="E18" s="94"/>
      <c r="F18" s="94"/>
      <c r="G18" s="94"/>
      <c r="H18" s="58">
        <f>SUM(H4:H17)</f>
        <v>286641.95789999998</v>
      </c>
      <c r="I18" s="59"/>
      <c r="J18" s="59"/>
      <c r="K18" s="59"/>
    </row>
    <row r="19" spans="1:14" ht="34.5" customHeight="1">
      <c r="A19" s="95"/>
      <c r="B19" s="95"/>
      <c r="C19" s="60"/>
      <c r="D19" s="60"/>
      <c r="E19" s="96" t="s">
        <v>121</v>
      </c>
      <c r="F19" s="96"/>
      <c r="G19" s="96"/>
      <c r="H19" s="96"/>
      <c r="I19" s="61"/>
      <c r="J19" s="61"/>
      <c r="K19" s="61"/>
      <c r="L19" s="61"/>
      <c r="M19" s="61"/>
      <c r="N19" s="61"/>
    </row>
    <row r="20" spans="1:14" ht="34.5" customHeight="1">
      <c r="E20" s="96"/>
      <c r="F20" s="96"/>
      <c r="G20" s="96"/>
      <c r="H20" s="96"/>
      <c r="I20" s="61"/>
      <c r="J20" s="61"/>
      <c r="K20" s="61"/>
      <c r="L20" s="61"/>
      <c r="M20" s="61"/>
      <c r="N20" s="61"/>
    </row>
    <row r="21" spans="1:14" ht="34.5" customHeight="1">
      <c r="E21" s="96"/>
      <c r="F21" s="96"/>
      <c r="G21" s="96"/>
      <c r="H21" s="96"/>
      <c r="I21" s="61"/>
      <c r="J21" s="61"/>
      <c r="K21" s="61"/>
      <c r="L21" s="61"/>
      <c r="M21" s="61"/>
      <c r="N21" s="61"/>
    </row>
  </sheetData>
  <mergeCells count="6">
    <mergeCell ref="A1:H1"/>
    <mergeCell ref="A2:H2"/>
    <mergeCell ref="A10:A11"/>
    <mergeCell ref="B18:G18"/>
    <mergeCell ref="A19:B19"/>
    <mergeCell ref="E19:H21"/>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I22"/>
  <sheetViews>
    <sheetView topLeftCell="A13" workbookViewId="0">
      <selection activeCell="G21" sqref="G21"/>
    </sheetView>
  </sheetViews>
  <sheetFormatPr defaultRowHeight="22.5" customHeight="1"/>
  <cols>
    <col min="1" max="1" width="7.7109375" customWidth="1"/>
    <col min="2" max="2" width="46.140625" customWidth="1"/>
    <col min="3" max="3" width="9.85546875" hidden="1" customWidth="1"/>
    <col min="4" max="4" width="11.7109375" style="62" hidden="1" customWidth="1"/>
    <col min="5" max="5" width="8.28515625" customWidth="1"/>
    <col min="6" max="6" width="7.42578125" customWidth="1"/>
    <col min="7" max="7" width="9.7109375" customWidth="1"/>
    <col min="8" max="8" width="17.7109375" customWidth="1"/>
  </cols>
  <sheetData>
    <row r="1" spans="1:9" ht="22.5" customHeight="1">
      <c r="A1" s="89" t="s">
        <v>0</v>
      </c>
      <c r="B1" s="89"/>
      <c r="C1" s="89"/>
      <c r="D1" s="89"/>
      <c r="E1" s="89"/>
      <c r="F1" s="89"/>
      <c r="G1" s="89"/>
      <c r="H1" s="89"/>
      <c r="I1" s="46"/>
    </row>
    <row r="2" spans="1:9" ht="39.75" customHeight="1">
      <c r="A2" s="90" t="s">
        <v>145</v>
      </c>
      <c r="B2" s="91"/>
      <c r="C2" s="91"/>
      <c r="D2" s="91"/>
      <c r="E2" s="91"/>
      <c r="F2" s="91"/>
      <c r="G2" s="91"/>
      <c r="H2" s="91"/>
      <c r="I2" s="47"/>
    </row>
    <row r="3" spans="1:9" ht="22.5" customHeight="1">
      <c r="A3" s="28" t="s">
        <v>38</v>
      </c>
      <c r="B3" s="28" t="s">
        <v>39</v>
      </c>
      <c r="C3" s="48">
        <v>1</v>
      </c>
      <c r="D3" s="48" t="s">
        <v>101</v>
      </c>
      <c r="E3" s="48" t="s">
        <v>102</v>
      </c>
      <c r="F3" s="48" t="s">
        <v>103</v>
      </c>
      <c r="G3" s="48" t="s">
        <v>104</v>
      </c>
      <c r="H3" s="48" t="s">
        <v>101</v>
      </c>
    </row>
    <row r="4" spans="1:9" s="37" customFormat="1" ht="39.75" customHeight="1">
      <c r="A4" s="11">
        <v>1</v>
      </c>
      <c r="B4" s="13" t="s">
        <v>57</v>
      </c>
      <c r="C4" s="13">
        <v>3</v>
      </c>
      <c r="D4" s="36" t="s">
        <v>58</v>
      </c>
      <c r="E4" s="13">
        <v>10</v>
      </c>
      <c r="F4" s="13" t="s">
        <v>122</v>
      </c>
      <c r="G4" s="13">
        <v>330.4</v>
      </c>
      <c r="H4" s="13">
        <f>E4*G4</f>
        <v>3304</v>
      </c>
    </row>
    <row r="5" spans="1:9" ht="114.75" customHeight="1">
      <c r="A5" s="7" t="s">
        <v>41</v>
      </c>
      <c r="B5" s="49" t="s">
        <v>106</v>
      </c>
      <c r="C5" s="10">
        <v>76.400000000000006</v>
      </c>
      <c r="D5" s="43">
        <f>C5*G5</f>
        <v>11753.376000000002</v>
      </c>
      <c r="E5" s="43">
        <v>35.47</v>
      </c>
      <c r="F5" s="10" t="s">
        <v>18</v>
      </c>
      <c r="G5" s="10">
        <v>153.84</v>
      </c>
      <c r="H5" s="13">
        <f t="shared" ref="H5:H17" si="0">E5*G5</f>
        <v>5456.7047999999995</v>
      </c>
    </row>
    <row r="6" spans="1:9" ht="85.5" customHeight="1">
      <c r="A6" s="7" t="s">
        <v>107</v>
      </c>
      <c r="B6" s="51" t="s">
        <v>108</v>
      </c>
      <c r="C6" s="10"/>
      <c r="D6" s="10"/>
      <c r="E6" s="43">
        <v>3.55</v>
      </c>
      <c r="F6" s="10" t="s">
        <v>18</v>
      </c>
      <c r="G6" s="10">
        <v>415.58</v>
      </c>
      <c r="H6" s="13">
        <f t="shared" si="0"/>
        <v>1475.309</v>
      </c>
    </row>
    <row r="7" spans="1:9" ht="78" customHeight="1">
      <c r="A7" s="7" t="s">
        <v>46</v>
      </c>
      <c r="B7" s="8" t="s">
        <v>109</v>
      </c>
      <c r="C7" s="10"/>
      <c r="D7" s="10"/>
      <c r="E7" s="43">
        <v>5.96</v>
      </c>
      <c r="F7" s="10" t="s">
        <v>18</v>
      </c>
      <c r="G7" s="10">
        <v>1438.96</v>
      </c>
      <c r="H7" s="13">
        <f t="shared" si="0"/>
        <v>8576.2016000000003</v>
      </c>
    </row>
    <row r="8" spans="1:9" s="23" customFormat="1" ht="85.5" customHeight="1">
      <c r="A8" s="11" t="s">
        <v>123</v>
      </c>
      <c r="B8" s="13" t="s">
        <v>124</v>
      </c>
      <c r="C8" s="14">
        <v>8.5</v>
      </c>
      <c r="D8" s="38" t="s">
        <v>61</v>
      </c>
      <c r="E8" s="43">
        <v>12.05</v>
      </c>
      <c r="F8" s="10" t="s">
        <v>18</v>
      </c>
      <c r="G8" s="10">
        <v>5094.3599999999997</v>
      </c>
      <c r="H8" s="13">
        <f t="shared" si="0"/>
        <v>61387.038</v>
      </c>
    </row>
    <row r="9" spans="1:9" ht="85.5" customHeight="1">
      <c r="A9" s="11" t="s">
        <v>125</v>
      </c>
      <c r="B9" s="13" t="s">
        <v>70</v>
      </c>
      <c r="C9" s="19">
        <v>5.32</v>
      </c>
      <c r="D9" s="36" t="s">
        <v>61</v>
      </c>
      <c r="E9" s="43">
        <v>5.78</v>
      </c>
      <c r="F9" s="10" t="s">
        <v>18</v>
      </c>
      <c r="G9" s="10">
        <v>6092.63</v>
      </c>
      <c r="H9" s="13">
        <f t="shared" si="0"/>
        <v>35215.401400000002</v>
      </c>
    </row>
    <row r="10" spans="1:9" s="23" customFormat="1" ht="122.25" customHeight="1">
      <c r="A10" s="11" t="s">
        <v>126</v>
      </c>
      <c r="B10" s="12" t="s">
        <v>72</v>
      </c>
      <c r="C10" s="14">
        <v>0.75</v>
      </c>
      <c r="D10" s="11" t="s">
        <v>73</v>
      </c>
      <c r="E10" s="15">
        <v>1.573</v>
      </c>
      <c r="F10" s="14" t="s">
        <v>73</v>
      </c>
      <c r="G10" s="13">
        <v>77259.94</v>
      </c>
      <c r="H10" s="13">
        <f t="shared" si="0"/>
        <v>121529.88562</v>
      </c>
    </row>
    <row r="11" spans="1:9" s="23" customFormat="1" ht="85.5" customHeight="1">
      <c r="A11" s="36" t="s">
        <v>19</v>
      </c>
      <c r="B11" s="13" t="s">
        <v>20</v>
      </c>
      <c r="C11" s="13">
        <v>14.87</v>
      </c>
      <c r="D11" s="36" t="s">
        <v>21</v>
      </c>
      <c r="E11" s="14">
        <v>158.36000000000001</v>
      </c>
      <c r="F11" s="13" t="s">
        <v>21</v>
      </c>
      <c r="G11" s="14">
        <v>184.61</v>
      </c>
      <c r="H11" s="13">
        <f t="shared" si="0"/>
        <v>29234.839600000003</v>
      </c>
    </row>
    <row r="12" spans="1:9" ht="22.5" customHeight="1">
      <c r="A12" s="38">
        <v>7</v>
      </c>
      <c r="B12" s="35" t="s">
        <v>76</v>
      </c>
      <c r="C12" s="13"/>
      <c r="D12" s="36"/>
      <c r="E12" s="15"/>
      <c r="F12" s="13"/>
      <c r="G12" s="13"/>
      <c r="H12" s="13">
        <f t="shared" si="0"/>
        <v>0</v>
      </c>
    </row>
    <row r="13" spans="1:9" ht="22.5" customHeight="1">
      <c r="A13" s="38" t="s">
        <v>23</v>
      </c>
      <c r="B13" s="13" t="s">
        <v>77</v>
      </c>
      <c r="C13" s="13">
        <v>29.14</v>
      </c>
      <c r="D13" s="13" t="s">
        <v>61</v>
      </c>
      <c r="E13" s="13">
        <v>7.66</v>
      </c>
      <c r="F13" s="13" t="s">
        <v>61</v>
      </c>
      <c r="G13" s="13">
        <v>893.67</v>
      </c>
      <c r="H13" s="13">
        <f t="shared" si="0"/>
        <v>6845.5122000000001</v>
      </c>
    </row>
    <row r="14" spans="1:9" ht="22.5" customHeight="1">
      <c r="A14" s="38" t="s">
        <v>25</v>
      </c>
      <c r="B14" s="13" t="s">
        <v>127</v>
      </c>
      <c r="C14" s="13">
        <v>4.1399999999999997</v>
      </c>
      <c r="D14" s="13" t="s">
        <v>61</v>
      </c>
      <c r="E14" s="13">
        <v>3.55</v>
      </c>
      <c r="F14" s="13" t="s">
        <v>61</v>
      </c>
      <c r="G14" s="13">
        <v>363.98</v>
      </c>
      <c r="H14" s="13">
        <f t="shared" si="0"/>
        <v>1292.1289999999999</v>
      </c>
    </row>
    <row r="15" spans="1:9" ht="22.5" customHeight="1">
      <c r="A15" s="38" t="s">
        <v>29</v>
      </c>
      <c r="B15" s="13" t="s">
        <v>128</v>
      </c>
      <c r="C15" s="13">
        <v>58.27</v>
      </c>
      <c r="D15" s="13" t="s">
        <v>61</v>
      </c>
      <c r="E15" s="13">
        <v>15.33</v>
      </c>
      <c r="F15" s="13" t="s">
        <v>61</v>
      </c>
      <c r="G15" s="13">
        <v>496.4</v>
      </c>
      <c r="H15" s="13">
        <f t="shared" si="0"/>
        <v>7609.8119999999999</v>
      </c>
    </row>
    <row r="16" spans="1:9" ht="22.5" customHeight="1">
      <c r="A16" s="38" t="s">
        <v>27</v>
      </c>
      <c r="B16" s="13" t="s">
        <v>129</v>
      </c>
      <c r="C16" s="13">
        <v>7</v>
      </c>
      <c r="D16" s="13" t="s">
        <v>61</v>
      </c>
      <c r="E16" s="13">
        <v>5.96</v>
      </c>
      <c r="F16" s="13" t="s">
        <v>61</v>
      </c>
      <c r="G16" s="13">
        <v>819.59</v>
      </c>
      <c r="H16" s="13">
        <f t="shared" si="0"/>
        <v>4884.7564000000002</v>
      </c>
    </row>
    <row r="17" spans="1:8" ht="22.5" customHeight="1">
      <c r="A17" s="38" t="s">
        <v>31</v>
      </c>
      <c r="B17" s="13" t="s">
        <v>81</v>
      </c>
      <c r="C17" s="13">
        <v>11</v>
      </c>
      <c r="D17" s="13" t="s">
        <v>61</v>
      </c>
      <c r="E17" s="13">
        <v>35.47</v>
      </c>
      <c r="F17" s="13" t="s">
        <v>61</v>
      </c>
      <c r="G17" s="13">
        <v>177.1</v>
      </c>
      <c r="H17" s="13">
        <f t="shared" si="0"/>
        <v>6281.7369999999992</v>
      </c>
    </row>
    <row r="18" spans="1:8" ht="22.5" customHeight="1">
      <c r="A18" s="32"/>
      <c r="B18" s="32"/>
      <c r="C18" s="32"/>
      <c r="D18" s="63"/>
      <c r="E18" s="32"/>
      <c r="F18" s="32"/>
      <c r="G18" s="15" t="s">
        <v>82</v>
      </c>
      <c r="H18" s="13">
        <f>SUM(H4:H17)</f>
        <v>293093.32662000001</v>
      </c>
    </row>
    <row r="19" spans="1:8" ht="22.5" customHeight="1">
      <c r="A19" s="32"/>
      <c r="B19" s="32"/>
      <c r="C19" s="32"/>
      <c r="D19" s="63"/>
      <c r="E19" s="32"/>
      <c r="F19" s="32"/>
      <c r="G19" s="13" t="s">
        <v>34</v>
      </c>
      <c r="H19" s="13">
        <f>H18*12/100</f>
        <v>35171.199194400004</v>
      </c>
    </row>
    <row r="20" spans="1:8" ht="22.5" customHeight="1">
      <c r="A20" s="32"/>
      <c r="B20" s="32"/>
      <c r="C20" s="32"/>
      <c r="D20" s="63"/>
      <c r="E20" s="32"/>
      <c r="F20" s="32"/>
      <c r="G20" s="13"/>
      <c r="H20" s="13">
        <f>H19+H18</f>
        <v>328264.5258144</v>
      </c>
    </row>
    <row r="21" spans="1:8" ht="33.75" customHeight="1">
      <c r="A21" s="32"/>
      <c r="B21" s="32"/>
      <c r="C21" s="32"/>
      <c r="D21" s="63"/>
      <c r="E21" s="32"/>
      <c r="F21" s="32"/>
      <c r="G21" s="13" t="s">
        <v>35</v>
      </c>
      <c r="H21" s="13">
        <f>H20*1/100</f>
        <v>3282.6452581439999</v>
      </c>
    </row>
    <row r="22" spans="1:8" ht="22.5" customHeight="1">
      <c r="A22" s="32"/>
      <c r="B22" s="32"/>
      <c r="C22" s="32"/>
      <c r="D22" s="63"/>
      <c r="E22" s="32"/>
      <c r="F22" s="32"/>
      <c r="G22" s="13" t="s">
        <v>36</v>
      </c>
      <c r="H22" s="13">
        <f>H21+H20</f>
        <v>331547.17107254401</v>
      </c>
    </row>
  </sheetData>
  <mergeCells count="2">
    <mergeCell ref="A1:H1"/>
    <mergeCell ref="A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I28"/>
  <sheetViews>
    <sheetView tabSelected="1" workbookViewId="0">
      <selection activeCell="F7" sqref="F7"/>
    </sheetView>
  </sheetViews>
  <sheetFormatPr defaultRowHeight="31.5" customHeight="1"/>
  <cols>
    <col min="1" max="1" width="9.140625" style="39"/>
    <col min="2" max="2" width="42.85546875" style="37" customWidth="1"/>
    <col min="3" max="3" width="9.140625" style="23"/>
    <col min="4" max="4" width="9.140625" style="40"/>
    <col min="5" max="5" width="9.140625" style="23"/>
    <col min="6" max="6" width="16.42578125" style="41" customWidth="1"/>
    <col min="7" max="16384" width="9.140625" style="23"/>
  </cols>
  <sheetData>
    <row r="1" spans="1:6" ht="18.75">
      <c r="A1" s="78" t="s">
        <v>0</v>
      </c>
      <c r="B1" s="78"/>
      <c r="C1" s="78"/>
      <c r="D1" s="78"/>
      <c r="E1" s="78"/>
      <c r="F1" s="78"/>
    </row>
    <row r="2" spans="1:6" ht="18.75">
      <c r="A2" s="78" t="s">
        <v>1</v>
      </c>
      <c r="B2" s="78"/>
      <c r="C2" s="78"/>
      <c r="D2" s="78"/>
      <c r="E2" s="78"/>
      <c r="F2" s="78"/>
    </row>
    <row r="3" spans="1:6" ht="42.75" customHeight="1">
      <c r="A3" s="79" t="s">
        <v>146</v>
      </c>
      <c r="B3" s="80"/>
      <c r="C3" s="80"/>
      <c r="D3" s="80"/>
      <c r="E3" s="80"/>
      <c r="F3" s="81"/>
    </row>
    <row r="4" spans="1:6" s="64" customFormat="1" ht="12.75">
      <c r="A4" s="2" t="s">
        <v>3</v>
      </c>
      <c r="B4" s="2" t="s">
        <v>4</v>
      </c>
      <c r="C4" s="2" t="s">
        <v>5</v>
      </c>
      <c r="D4" s="2" t="s">
        <v>6</v>
      </c>
      <c r="E4" s="2" t="s">
        <v>7</v>
      </c>
      <c r="F4" s="2" t="s">
        <v>8</v>
      </c>
    </row>
    <row r="5" spans="1:6" ht="25.5">
      <c r="A5" s="36">
        <v>1</v>
      </c>
      <c r="B5" s="65" t="s">
        <v>57</v>
      </c>
      <c r="C5" s="50">
        <v>2</v>
      </c>
      <c r="D5" s="50" t="s">
        <v>58</v>
      </c>
      <c r="E5" s="50">
        <v>330.4</v>
      </c>
      <c r="F5" s="13">
        <f>C5*E5</f>
        <v>660.8</v>
      </c>
    </row>
    <row r="6" spans="1:6" ht="127.5">
      <c r="A6" s="11" t="s">
        <v>130</v>
      </c>
      <c r="B6" s="49" t="s">
        <v>106</v>
      </c>
      <c r="C6" s="14">
        <v>54.24</v>
      </c>
      <c r="D6" s="36" t="s">
        <v>61</v>
      </c>
      <c r="E6" s="14">
        <v>153.84</v>
      </c>
      <c r="F6" s="13">
        <f t="shared" ref="F6:F21" si="0">C6*E6</f>
        <v>8344.2816000000003</v>
      </c>
    </row>
    <row r="7" spans="1:6" ht="76.5">
      <c r="A7" s="11" t="s">
        <v>62</v>
      </c>
      <c r="B7" s="66" t="s">
        <v>63</v>
      </c>
      <c r="C7" s="14">
        <v>3.96</v>
      </c>
      <c r="D7" s="36" t="s">
        <v>61</v>
      </c>
      <c r="E7" s="14">
        <v>415.58</v>
      </c>
      <c r="F7" s="13">
        <f t="shared" si="0"/>
        <v>1645.6967999999999</v>
      </c>
    </row>
    <row r="8" spans="1:6" ht="63.75">
      <c r="A8" s="11" t="s">
        <v>131</v>
      </c>
      <c r="B8" s="66" t="s">
        <v>65</v>
      </c>
      <c r="C8" s="14">
        <v>6.66</v>
      </c>
      <c r="D8" s="38" t="s">
        <v>61</v>
      </c>
      <c r="E8" s="14">
        <v>1438.96</v>
      </c>
      <c r="F8" s="13">
        <f t="shared" si="0"/>
        <v>9583.4736000000012</v>
      </c>
    </row>
    <row r="9" spans="1:6" ht="102">
      <c r="A9" s="67" t="s">
        <v>132</v>
      </c>
      <c r="B9" s="68" t="s">
        <v>133</v>
      </c>
      <c r="C9" s="2">
        <v>5.31</v>
      </c>
      <c r="D9" s="2" t="s">
        <v>11</v>
      </c>
      <c r="E9" s="69">
        <v>4492.3599999999997</v>
      </c>
      <c r="F9" s="13">
        <f t="shared" si="0"/>
        <v>23854.431599999996</v>
      </c>
    </row>
    <row r="10" spans="1:6" ht="89.25">
      <c r="A10" s="11" t="s">
        <v>134</v>
      </c>
      <c r="B10" s="66" t="s">
        <v>135</v>
      </c>
      <c r="C10" s="14">
        <v>19.350000000000001</v>
      </c>
      <c r="D10" s="38" t="s">
        <v>61</v>
      </c>
      <c r="E10" s="14">
        <v>2873.96</v>
      </c>
      <c r="F10" s="13">
        <f t="shared" si="0"/>
        <v>55611.126000000004</v>
      </c>
    </row>
    <row r="11" spans="1:6" ht="75">
      <c r="A11" s="11" t="s">
        <v>136</v>
      </c>
      <c r="B11" s="70" t="s">
        <v>137</v>
      </c>
      <c r="C11" s="14">
        <v>91.08</v>
      </c>
      <c r="D11" s="10" t="s">
        <v>138</v>
      </c>
      <c r="E11" s="14">
        <v>293.85000000000002</v>
      </c>
      <c r="F11" s="13">
        <f t="shared" si="0"/>
        <v>26763.858</v>
      </c>
    </row>
    <row r="12" spans="1:6" ht="76.5">
      <c r="A12" s="11" t="s">
        <v>139</v>
      </c>
      <c r="B12" s="66" t="s">
        <v>70</v>
      </c>
      <c r="C12" s="71">
        <v>5.95</v>
      </c>
      <c r="D12" s="36" t="s">
        <v>61</v>
      </c>
      <c r="E12" s="14">
        <v>6092.63</v>
      </c>
      <c r="F12" s="13">
        <f t="shared" si="0"/>
        <v>36251.148500000003</v>
      </c>
    </row>
    <row r="13" spans="1:6" ht="15">
      <c r="A13" s="98" t="s">
        <v>140</v>
      </c>
      <c r="B13" s="100" t="s">
        <v>72</v>
      </c>
      <c r="C13" s="14">
        <v>0.26</v>
      </c>
      <c r="D13" s="11" t="s">
        <v>73</v>
      </c>
      <c r="E13" s="14">
        <v>79086.94</v>
      </c>
      <c r="F13" s="13">
        <f t="shared" si="0"/>
        <v>20562.6044</v>
      </c>
    </row>
    <row r="14" spans="1:6" ht="15">
      <c r="A14" s="99"/>
      <c r="B14" s="101"/>
      <c r="C14" s="14">
        <v>0.318</v>
      </c>
      <c r="D14" s="11" t="s">
        <v>73</v>
      </c>
      <c r="E14" s="14">
        <v>77259.94</v>
      </c>
      <c r="F14" s="13">
        <f t="shared" si="0"/>
        <v>24568.660920000002</v>
      </c>
    </row>
    <row r="15" spans="1:6" ht="45">
      <c r="A15" s="36" t="s">
        <v>141</v>
      </c>
      <c r="B15" s="65" t="s">
        <v>20</v>
      </c>
      <c r="C15" s="72">
        <v>13.01</v>
      </c>
      <c r="D15" s="50" t="s">
        <v>21</v>
      </c>
      <c r="E15" s="72">
        <v>184.61</v>
      </c>
      <c r="F15" s="13">
        <f t="shared" si="0"/>
        <v>2401.7761</v>
      </c>
    </row>
    <row r="16" spans="1:6" customFormat="1" ht="15">
      <c r="A16" s="7">
        <v>11</v>
      </c>
      <c r="B16" s="73" t="s">
        <v>50</v>
      </c>
      <c r="C16" s="10"/>
      <c r="D16" s="43"/>
      <c r="E16" s="58"/>
      <c r="F16" s="13">
        <f t="shared" si="0"/>
        <v>0</v>
      </c>
    </row>
    <row r="17" spans="1:9" customFormat="1" ht="31.5" customHeight="1">
      <c r="A17" s="7" t="s">
        <v>23</v>
      </c>
      <c r="B17" s="73" t="s">
        <v>115</v>
      </c>
      <c r="C17" s="10">
        <v>14.02</v>
      </c>
      <c r="D17" s="10" t="s">
        <v>18</v>
      </c>
      <c r="E17" s="10">
        <v>893.77</v>
      </c>
      <c r="F17" s="13">
        <f t="shared" si="0"/>
        <v>12530.6554</v>
      </c>
    </row>
    <row r="18" spans="1:9" customFormat="1" ht="31.5" customHeight="1">
      <c r="A18" s="7" t="s">
        <v>25</v>
      </c>
      <c r="B18" s="73" t="s">
        <v>142</v>
      </c>
      <c r="C18" s="10">
        <v>3.96</v>
      </c>
      <c r="D18" s="10" t="s">
        <v>18</v>
      </c>
      <c r="E18" s="10">
        <v>378.69</v>
      </c>
      <c r="F18" s="13">
        <f t="shared" si="0"/>
        <v>1499.6124</v>
      </c>
    </row>
    <row r="19" spans="1:9" customFormat="1" ht="31.5" customHeight="1">
      <c r="A19" s="7" t="s">
        <v>29</v>
      </c>
      <c r="B19" s="73" t="s">
        <v>118</v>
      </c>
      <c r="C19" s="10">
        <v>9.9</v>
      </c>
      <c r="D19" s="10" t="s">
        <v>119</v>
      </c>
      <c r="E19" s="10">
        <v>496.4</v>
      </c>
      <c r="F19" s="13">
        <f t="shared" si="0"/>
        <v>4914.3599999999997</v>
      </c>
      <c r="G19" s="59"/>
      <c r="H19" s="59"/>
      <c r="I19" s="59"/>
    </row>
    <row r="20" spans="1:9" customFormat="1" ht="31.5" customHeight="1">
      <c r="A20" s="7" t="s">
        <v>27</v>
      </c>
      <c r="B20" s="73" t="s">
        <v>117</v>
      </c>
      <c r="C20" s="10">
        <v>26.01</v>
      </c>
      <c r="D20" s="10" t="s">
        <v>18</v>
      </c>
      <c r="E20" s="10">
        <v>819.59</v>
      </c>
      <c r="F20" s="13">
        <f t="shared" si="0"/>
        <v>21317.535900000003</v>
      </c>
    </row>
    <row r="21" spans="1:9" customFormat="1" ht="31.5" customHeight="1">
      <c r="A21" s="7" t="s">
        <v>31</v>
      </c>
      <c r="B21" s="73" t="s">
        <v>120</v>
      </c>
      <c r="C21" s="10">
        <v>54.24</v>
      </c>
      <c r="D21" s="10" t="s">
        <v>119</v>
      </c>
      <c r="E21" s="10">
        <v>177.1</v>
      </c>
      <c r="F21" s="13">
        <f t="shared" si="0"/>
        <v>9605.9040000000005</v>
      </c>
      <c r="G21" s="59"/>
      <c r="H21" s="59"/>
      <c r="I21" s="59"/>
    </row>
    <row r="22" spans="1:9" customFormat="1" ht="16.5" customHeight="1">
      <c r="A22" s="7"/>
      <c r="B22" s="102" t="s">
        <v>82</v>
      </c>
      <c r="C22" s="103"/>
      <c r="D22" s="103"/>
      <c r="E22" s="104"/>
      <c r="F22" s="58">
        <f>SUM(F5:F21)</f>
        <v>260115.92522</v>
      </c>
      <c r="G22" s="59"/>
      <c r="H22" s="59"/>
      <c r="I22" s="59"/>
    </row>
    <row r="23" spans="1:9" customFormat="1" ht="10.5" customHeight="1">
      <c r="A23" s="74"/>
      <c r="B23" s="75"/>
      <c r="C23" s="74"/>
      <c r="D23" s="97" t="s">
        <v>143</v>
      </c>
      <c r="E23" s="97"/>
      <c r="F23" s="97"/>
    </row>
    <row r="24" spans="1:9" customFormat="1" ht="14.25" customHeight="1">
      <c r="B24" s="76"/>
      <c r="C24" s="77"/>
      <c r="D24" s="97"/>
      <c r="E24" s="97"/>
      <c r="F24" s="97"/>
    </row>
    <row r="25" spans="1:9" customFormat="1" ht="31.5" customHeight="1">
      <c r="B25" s="76"/>
      <c r="C25" s="77"/>
      <c r="D25" s="97"/>
      <c r="E25" s="97"/>
      <c r="F25" s="97"/>
    </row>
    <row r="26" spans="1:9" customFormat="1" ht="31.5" customHeight="1">
      <c r="B26" s="76"/>
      <c r="C26" s="77"/>
      <c r="D26" s="97"/>
      <c r="E26" s="97"/>
      <c r="F26" s="97"/>
    </row>
    <row r="27" spans="1:9" customFormat="1" ht="31.5" customHeight="1">
      <c r="B27" s="76"/>
      <c r="C27" s="77"/>
      <c r="D27" s="97"/>
      <c r="E27" s="97"/>
      <c r="F27" s="97"/>
    </row>
    <row r="28" spans="1:9" ht="31.5" customHeight="1">
      <c r="D28" s="97"/>
      <c r="E28" s="97"/>
      <c r="F28" s="97"/>
    </row>
  </sheetData>
  <mergeCells count="7">
    <mergeCell ref="D23:F28"/>
    <mergeCell ref="A1:F1"/>
    <mergeCell ref="A2:F2"/>
    <mergeCell ref="A3:F3"/>
    <mergeCell ref="A13:A14"/>
    <mergeCell ref="B13:B14"/>
    <mergeCell ref="B22:E2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Sheet1</vt:lpstr>
      <vt:lpstr>Sheet2</vt:lpstr>
      <vt:lpstr>Sheet3</vt:lpstr>
      <vt:lpstr>Sheet4</vt:lpstr>
      <vt:lpstr>Sheet5</vt:lpstr>
      <vt:lpstr>Sheet6</vt:lpstr>
      <vt:lpstr>Sheet7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2022-09-01T13:45:49Z</dcterms:created>
  <dcterms:modified xsi:type="dcterms:W3CDTF">2022-09-01T14:30:27Z</dcterms:modified>
</cp:coreProperties>
</file>