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20" windowWidth="19815" windowHeight="6885" activeTab="6"/>
  </bookViews>
  <sheets>
    <sheet name="Sheet1" sheetId="1" r:id="rId1"/>
    <sheet name="Sheet2" sheetId="2" r:id="rId2"/>
    <sheet name="Sheet3" sheetId="3" r:id="rId3"/>
    <sheet name="Sheet4" sheetId="4" r:id="rId4"/>
    <sheet name="Sheet5" sheetId="5" r:id="rId5"/>
    <sheet name="Sheet6" sheetId="6" r:id="rId6"/>
    <sheet name="Sheet7" sheetId="7" r:id="rId7"/>
  </sheets>
  <calcPr calcId="124519"/>
</workbook>
</file>

<file path=xl/calcChain.xml><?xml version="1.0" encoding="utf-8"?>
<calcChain xmlns="http://schemas.openxmlformats.org/spreadsheetml/2006/main">
  <c r="F21" i="7"/>
  <c r="F20"/>
  <c r="F19"/>
  <c r="F18"/>
  <c r="F17"/>
  <c r="F16"/>
  <c r="F15"/>
  <c r="F14"/>
  <c r="F13"/>
  <c r="F12"/>
  <c r="F11"/>
  <c r="F10"/>
  <c r="F9"/>
  <c r="F8"/>
  <c r="F7"/>
  <c r="F6"/>
  <c r="F22" s="1"/>
  <c r="F5"/>
  <c r="H17" i="6"/>
  <c r="H16"/>
  <c r="H15"/>
  <c r="H14"/>
  <c r="H13"/>
  <c r="H12"/>
  <c r="H11"/>
  <c r="H10"/>
  <c r="H9"/>
  <c r="H8"/>
  <c r="H7"/>
  <c r="H6"/>
  <c r="H18" s="1"/>
  <c r="H19" s="1"/>
  <c r="H20" s="1"/>
  <c r="H21" s="1"/>
  <c r="H22" s="1"/>
  <c r="H5"/>
  <c r="D5"/>
  <c r="H4"/>
  <c r="H17" i="5"/>
  <c r="H16"/>
  <c r="H15"/>
  <c r="D15"/>
  <c r="H14"/>
  <c r="D14"/>
  <c r="H13"/>
  <c r="D13"/>
  <c r="C13"/>
  <c r="H12"/>
  <c r="H11"/>
  <c r="H10"/>
  <c r="H9"/>
  <c r="H8"/>
  <c r="H7"/>
  <c r="H6"/>
  <c r="H5"/>
  <c r="H4"/>
  <c r="H18" s="1"/>
  <c r="D4"/>
  <c r="H18" i="4" l="1"/>
  <c r="H17"/>
  <c r="H16"/>
  <c r="H15"/>
  <c r="H14"/>
  <c r="H13"/>
  <c r="H12"/>
  <c r="H11"/>
  <c r="H10"/>
  <c r="H9"/>
  <c r="H8"/>
  <c r="H7"/>
  <c r="H19" s="1"/>
  <c r="H6"/>
  <c r="H5"/>
  <c r="F21" i="3"/>
  <c r="F22" s="1"/>
  <c r="F23" s="1"/>
  <c r="F24" s="1"/>
  <c r="F19"/>
  <c r="F18"/>
  <c r="F17"/>
  <c r="F16"/>
  <c r="F15"/>
  <c r="F13"/>
  <c r="F12"/>
  <c r="F11"/>
  <c r="F10"/>
  <c r="F9"/>
  <c r="F8"/>
  <c r="F7"/>
  <c r="F6"/>
  <c r="F5"/>
  <c r="I15" i="2"/>
  <c r="I14"/>
  <c r="I13"/>
  <c r="I12"/>
  <c r="I11"/>
  <c r="I10"/>
  <c r="I9"/>
  <c r="K8"/>
  <c r="I8"/>
  <c r="K7"/>
  <c r="I7"/>
  <c r="I6"/>
  <c r="K5"/>
  <c r="I5"/>
  <c r="I16" s="1"/>
  <c r="I17" s="1"/>
  <c r="I18" s="1"/>
  <c r="I19" s="1"/>
  <c r="I20" s="1"/>
  <c r="F15" i="1"/>
  <c r="F14"/>
  <c r="F13"/>
  <c r="F12"/>
  <c r="F11"/>
  <c r="F10"/>
  <c r="F9"/>
  <c r="F8"/>
  <c r="F7"/>
  <c r="F6"/>
  <c r="F5"/>
  <c r="F16" s="1"/>
  <c r="F17" s="1"/>
  <c r="F18" s="1"/>
  <c r="F19" s="1"/>
</calcChain>
</file>

<file path=xl/sharedStrings.xml><?xml version="1.0" encoding="utf-8"?>
<sst xmlns="http://schemas.openxmlformats.org/spreadsheetml/2006/main" count="355" uniqueCount="147">
  <si>
    <t>RANCHI MUNICIPAL CORPORATION, RANCHI</t>
  </si>
  <si>
    <t xml:space="preserve">BILL OF QUANTITY </t>
  </si>
  <si>
    <t>Name of Work :- Construction of PCC Road at Indrajatra Tar Mishirgonda near the house of Sambhu Builder Under Ward No.-02</t>
  </si>
  <si>
    <t>Sl. No.</t>
  </si>
  <si>
    <t>Items of work</t>
  </si>
  <si>
    <t>Qnty.</t>
  </si>
  <si>
    <t>Unit</t>
  </si>
  <si>
    <t>Rate</t>
  </si>
  <si>
    <t>Amount</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</si>
  <si>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</si>
  <si>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</si>
  <si>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</si>
  <si>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</si>
  <si>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</si>
  <si>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</si>
  <si>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</si>
  <si>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</si>
  <si>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</si>
  <si>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r>
      <t>Per M</t>
    </r>
    <r>
      <rPr>
        <b/>
        <vertAlign val="superscript"/>
        <sz val="10"/>
        <rFont val="Times New Roman"/>
        <family val="1"/>
      </rPr>
      <t>3</t>
    </r>
  </si>
  <si>
    <t>6
5.3.17.1</t>
  </si>
  <si>
    <t xml:space="preserve">Centring and shuttering including strutting ,propping etc and removal of form from Foundations,footings,base of column etc </t>
  </si>
  <si>
    <t>M2</t>
  </si>
  <si>
    <t>Carriage of Materials</t>
  </si>
  <si>
    <t>i</t>
  </si>
  <si>
    <t>Carriage of Sand (Lead 49 KM)</t>
  </si>
  <si>
    <t>ii</t>
  </si>
  <si>
    <t>Carriage of Sand local (Lead 13 KM)</t>
  </si>
  <si>
    <t>iv</t>
  </si>
  <si>
    <t>Carriage of Stone Chips  (Lead 22 KM)</t>
  </si>
  <si>
    <t>iii</t>
  </si>
  <si>
    <t>Carriage of Stone Boulder (Lead 36  KM)</t>
  </si>
  <si>
    <t>v</t>
  </si>
  <si>
    <t>Carriage of Earth (Lead 01 KM)</t>
  </si>
  <si>
    <t>Total</t>
  </si>
  <si>
    <t>GST (12%)</t>
  </si>
  <si>
    <t>L. CESS (1%)</t>
  </si>
  <si>
    <t xml:space="preserve">SAY RS. </t>
  </si>
  <si>
    <t xml:space="preserve">                                                                                                 Assistant Engineer 
                                                                                                         Ranchi Municipal Corporation
                                                                                                         Ranchi</t>
  </si>
  <si>
    <t>SL.NO.</t>
  </si>
  <si>
    <t>ITEMS OF WORK</t>
  </si>
  <si>
    <t>QTY</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</si>
  <si>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</si>
  <si>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</si>
  <si>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</si>
  <si>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 xml:space="preserve">2
JBCD
P-26
</t>
  </si>
  <si>
    <t>Providing, Supplying of stoen dust in filing in foundation treches or in plinth including ramming and watering in lyaers not exceding 150mm thick with al -----------------do----------------- all complete as per specification and direction of E/I.</t>
  </si>
  <si>
    <t>3
8.6.8</t>
  </si>
  <si>
    <t>Supplying and laying (properly as per design and drawing) rip-rap with good quality of Boulders duly packed including the cost of materials, royalty all taxes etc. but excluding the cost of carriage all complete as per specification and direction of E/I.</t>
  </si>
  <si>
    <t>5
5.1.7</t>
  </si>
  <si>
    <t>Filling in foundationtr treches and plinth in layesr not exceeding 150mm thick well watered,  ramming ,Fully  compated ----------do--------------- as per building  specification and direction of E/I.</t>
  </si>
  <si>
    <t xml:space="preserve">Carriage of Materials </t>
  </si>
  <si>
    <t xml:space="preserve">Sand 42 KM </t>
  </si>
  <si>
    <t>Stone Dust  (lead 15 KM)</t>
  </si>
  <si>
    <t>Stone Chips  (lead 15 KM)</t>
  </si>
  <si>
    <t>Stone Boulder 29km</t>
  </si>
  <si>
    <t>Earth ( Lead upto 1 K.M )</t>
  </si>
  <si>
    <t>Name of Work :- Construction of RCC Drain for Join to the old drain at lalpur chowk  under ward no.- 11 of R.M.C, Ranchi.</t>
  </si>
  <si>
    <t>Providing labour for cleaning of site as per specification and direction E/I.</t>
  </si>
  <si>
    <t>Each</t>
  </si>
  <si>
    <t xml:space="preserve">   2
5.1.1 +5.1.2   BCD</t>
  </si>
  <si>
    <t>Earth Work Excavation for structure as per technical specification clause 305.1 including setting out ,construction of shoring and brading in foundation trenches complete as per drawing and Technical specification.</t>
  </si>
  <si>
    <t>M3</t>
  </si>
  <si>
    <t>3
5.1.1</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</si>
  <si>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</si>
  <si>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8.6.8</t>
  </si>
  <si>
    <t>Supplying and laying (properly as per design and drawing ) rip-rap with good quality of boulders duty packed including the cost of materials royalty all taxes etc. but excluding the cost of carriage all complete as per specification and direction of E/I.</t>
  </si>
  <si>
    <t>5
5.3.17.1</t>
  </si>
  <si>
    <t>6
5.3.10</t>
  </si>
  <si>
    <t>Providing RCC-M200 with nominal mix of (1:1.5:3) in foundation and plinth with approved quality of stone --do--all   complete as per drawing and Technical specification. .</t>
  </si>
  <si>
    <t>7
5.3.11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</si>
  <si>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</si>
  <si>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8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</si>
  <si>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</si>
  <si>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</si>
  <si>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9.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</si>
  <si>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</si>
  <si>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Carriage of materials</t>
  </si>
  <si>
    <t xml:space="preserve"> Sand with lead of 49 km</t>
  </si>
  <si>
    <t>Local Sand with lead of 14 km</t>
  </si>
  <si>
    <t>Stone Boulder with lead of 36 km</t>
  </si>
  <si>
    <t>Stone chips with lead of 22 km</t>
  </si>
  <si>
    <t>Earth (lead 01 KM)</t>
  </si>
  <si>
    <t>TOTAL</t>
  </si>
  <si>
    <r>
      <t xml:space="preserve">Name of Work :-Cosnt. Of RCC Culvert in Lalpur Chowk infornt of Rajsthan Kalivalay. </t>
    </r>
    <r>
      <rPr>
        <b/>
        <sz val="11"/>
        <color theme="1"/>
        <rFont val="Kruti Dev 010"/>
      </rPr>
      <t xml:space="preserve"> 
</t>
    </r>
    <r>
      <rPr>
        <b/>
        <sz val="11"/>
        <color theme="1"/>
        <rFont val="Times New Roman"/>
        <family val="1"/>
      </rPr>
      <t/>
    </r>
  </si>
  <si>
    <t>Qty</t>
  </si>
  <si>
    <t>Labour for cleaning the work site before and after work etc and for head load of Materials</t>
  </si>
  <si>
    <t>2
5.1.1
+
5.1.2</t>
  </si>
  <si>
    <t>3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</si>
  <si>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</si>
  <si>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</si>
  <si>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</si>
  <si>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5.3.2.1</t>
  </si>
  <si>
    <t>7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</si>
  <si>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</si>
  <si>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Providing tor Steel reinforcement of 10mm, 12mm and 16 mm dia bars as  per --------do---------------all complete as per building specification and direction of E/I.</t>
  </si>
  <si>
    <t>Local sand 13 km</t>
  </si>
  <si>
    <t xml:space="preserve">Sand 49 KM </t>
  </si>
  <si>
    <t>Stone Chips &amp; Dust  (lead 22 KM)</t>
  </si>
  <si>
    <t>Stone Boulder 36 km</t>
  </si>
  <si>
    <t xml:space="preserve">                                                                                                        Assistant Engineer 
                                                                                                         Ranchi Municipal Corporation
                                                                                                         Ranchi</t>
  </si>
  <si>
    <r>
      <t>Name of Scheme :-</t>
    </r>
    <r>
      <rPr>
        <b/>
        <sz val="12"/>
        <rFont val="Kruti Dev 010"/>
      </rPr>
      <t xml:space="preserve">avkn'kZ uxj dkssdj esa xqtjkr Vsyj ls xqyk nsoh  ds ?kj rd vkj0 lh0 lh0 ukyh dk fuekZ.k dk;ZA </t>
    </r>
  </si>
  <si>
    <t>AMOUNT</t>
  </si>
  <si>
    <t>Qty.</t>
  </si>
  <si>
    <t>UNIT</t>
  </si>
  <si>
    <t>RATE</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</si>
  <si>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</si>
  <si>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</si>
  <si>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2
5.1.10</t>
  </si>
  <si>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</si>
  <si>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</si>
  <si>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4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</si>
  <si>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</si>
  <si>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t>5
5.3.5.1</t>
  </si>
  <si>
    <t>6
5.3.30.1</t>
  </si>
  <si>
    <t>7.
5.5.4
+
5.5.5</t>
  </si>
  <si>
    <t>sand 49  KM</t>
  </si>
  <si>
    <t>Coarse sand 13 KM</t>
  </si>
  <si>
    <t>Stone boulder 36  KM</t>
  </si>
  <si>
    <t>Stone chips 22 KM</t>
  </si>
  <si>
    <t>Per M3</t>
  </si>
  <si>
    <t>Earth 01 KM</t>
  </si>
  <si>
    <t xml:space="preserve">                                                                                                      Executive Engineer                                                                                Ranchi Municipal Corporation                                                                                      Ranchi</t>
  </si>
  <si>
    <t>Nos.</t>
  </si>
  <si>
    <t>4
5.3.1.1</t>
  </si>
  <si>
    <t>Providing and laying in position specified grade of reinforced cement concrete, excluding the cost of centering, shuttering, finishing and reinfocement -All work up to plinth level. 1:12:3(1 cement: 1% coarse sand(zone-iii): 3 graded stone aggregate 20mm nominal size)</t>
  </si>
  <si>
    <t>4
5.3.11</t>
  </si>
  <si>
    <t>6
5.5.</t>
  </si>
  <si>
    <t>Sand Local lead 13km</t>
  </si>
  <si>
    <t>Chips lead 22 km</t>
  </si>
  <si>
    <t>Boulder lead 36 km</t>
  </si>
  <si>
    <t>2
5.1.1 +5.1.2   BCD</t>
  </si>
  <si>
    <t>4
5.6.8</t>
  </si>
  <si>
    <t>5. 
5.3.1.2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</si>
  <si>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</si>
  <si>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6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</si>
  <si>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</si>
  <si>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</si>
  <si>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</si>
  <si>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Per M2</t>
  </si>
  <si>
    <t>8
5.3.11</t>
  </si>
  <si>
    <t xml:space="preserve">9
5.5.5
(a) </t>
  </si>
  <si>
    <t xml:space="preserve">10
5.3.17.1
</t>
  </si>
  <si>
    <t>Coarse sand 14 KM</t>
  </si>
  <si>
    <t>Executive Engineer                                                                                Ranchi Municipal Corporation                                                                                      Ranchi</t>
  </si>
  <si>
    <r>
      <t>Name of Work :</t>
    </r>
    <r>
      <rPr>
        <b/>
        <sz val="11"/>
        <color theme="1"/>
        <rFont val="Kruti Dev 010"/>
      </rPr>
      <t xml:space="preserve">U;w txnsso uxj esa izoh.k flgq ds ?kj ls larks"k /kkSxh ds ?kj rd ih0 lh0 ;h0 iFk dk fuekZ.k dk;ZA </t>
    </r>
  </si>
  <si>
    <r>
      <t>Name of Scheme :-</t>
    </r>
    <r>
      <rPr>
        <b/>
        <sz val="12"/>
        <rFont val="Kruti Dev 010"/>
      </rPr>
      <t xml:space="preserve">yksgjk dkspk vkaxuckM+h ds ihNs eafnj ls ysdj ckyk th ds ?kj rd vkj0 lh0 lh0 ukyh dk fuekZ.k dk;ZA </t>
    </r>
  </si>
  <si>
    <r>
      <t xml:space="preserve">Name of Work :- </t>
    </r>
    <r>
      <rPr>
        <b/>
        <sz val="14"/>
        <color theme="1"/>
        <rFont val="Kruti Dev 010"/>
      </rPr>
      <t xml:space="preserve">y{eh uxj esa laat; VksIIkks ds ?kj ls vksse izdk'k ;kno ds ?kj rd ukyk dk fuekZ.k dk;ZA </t>
    </r>
  </si>
</sst>
</file>

<file path=xl/styles.xml><?xml version="1.0" encoding="utf-8"?>
<styleSheet xmlns="http://schemas.openxmlformats.org/spreadsheetml/2006/main">
  <numFmts count="2">
    <numFmt numFmtId="43" formatCode="_(* #,##0.00_);_(* \(#,##0.00\);_(* &quot;-&quot;??_);_(@_)"/>
    <numFmt numFmtId="164" formatCode="0.0"/>
  </numFmts>
  <fonts count="3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0"/>
      <color theme="1"/>
      <name val="Century"/>
      <family val="1"/>
    </font>
    <font>
      <b/>
      <sz val="12"/>
      <color theme="1"/>
      <name val="Century"/>
      <family val="1"/>
    </font>
    <font>
      <b/>
      <sz val="11"/>
      <color theme="1"/>
      <name val="Century"/>
      <family val="1"/>
    </font>
    <font>
      <b/>
      <sz val="8.5"/>
      <name val="Times New Roman"/>
      <family val="1"/>
    </font>
    <font>
      <b/>
      <sz val="10"/>
      <name val="Times New Roman"/>
      <family val="1"/>
    </font>
    <font>
      <b/>
      <sz val="11"/>
      <name val="Times New Roman"/>
      <family val="1"/>
    </font>
    <font>
      <b/>
      <vertAlign val="superscript"/>
      <sz val="10"/>
      <name val="Times New Roman"/>
      <family val="1"/>
    </font>
    <font>
      <b/>
      <sz val="12"/>
      <color theme="1"/>
      <name val="Calibri"/>
      <family val="2"/>
      <scheme val="minor"/>
    </font>
    <font>
      <b/>
      <sz val="9"/>
      <color theme="1"/>
      <name val="Calibri"/>
      <family val="2"/>
      <scheme val="minor"/>
    </font>
    <font>
      <b/>
      <sz val="11"/>
      <name val="Calibri"/>
      <family val="2"/>
      <scheme val="minor"/>
    </font>
    <font>
      <b/>
      <sz val="11"/>
      <color theme="1"/>
      <name val="Times New Roman"/>
      <family val="1"/>
    </font>
    <font>
      <b/>
      <sz val="11"/>
      <color theme="1"/>
      <name val="Kruti Dev 010"/>
    </font>
    <font>
      <sz val="9"/>
      <color theme="1"/>
      <name val="Times New Roman"/>
      <family val="1"/>
    </font>
    <font>
      <b/>
      <sz val="10"/>
      <color theme="1"/>
      <name val="Times New Roman"/>
      <family val="1"/>
    </font>
    <font>
      <b/>
      <sz val="9"/>
      <name val="Times New Roman"/>
      <family val="1"/>
    </font>
    <font>
      <b/>
      <sz val="14"/>
      <name val="Times New Roman"/>
      <family val="1"/>
    </font>
    <font>
      <b/>
      <sz val="16"/>
      <color theme="1"/>
      <name val="Calibri"/>
      <family val="2"/>
      <scheme val="minor"/>
    </font>
    <font>
      <b/>
      <sz val="12"/>
      <name val="Times New Roman"/>
      <family val="1"/>
    </font>
    <font>
      <b/>
      <sz val="12"/>
      <name val="Kruti Dev 010"/>
    </font>
    <font>
      <b/>
      <sz val="11"/>
      <color rgb="FF000000"/>
      <name val="Calibri"/>
      <family val="2"/>
      <scheme val="minor"/>
    </font>
    <font>
      <sz val="11"/>
      <name val="Calibri"/>
      <family val="2"/>
      <scheme val="minor"/>
    </font>
    <font>
      <b/>
      <sz val="14"/>
      <color theme="1"/>
      <name val="Kruti Dev 010"/>
    </font>
    <font>
      <b/>
      <sz val="10"/>
      <color theme="1"/>
      <name val="Calibri"/>
      <family val="2"/>
      <scheme val="minor"/>
    </font>
    <font>
      <b/>
      <sz val="10"/>
      <color rgb="FF000000"/>
      <name val="Calibri"/>
      <family val="2"/>
      <scheme val="minor"/>
    </font>
    <font>
      <b/>
      <sz val="9"/>
      <color theme="1"/>
      <name val="Century"/>
      <family val="1"/>
    </font>
    <font>
      <sz val="10"/>
      <color theme="1"/>
      <name val="Century"/>
      <family val="1"/>
    </font>
    <font>
      <sz val="9"/>
      <color theme="1"/>
      <name val="Calibri"/>
      <family val="2"/>
      <scheme val="min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5">
    <xf numFmtId="0" fontId="0" fillId="0" borderId="0" xfId="0"/>
    <xf numFmtId="0" fontId="0" fillId="0" borderId="0" xfId="0"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0" fontId="6" fillId="0" borderId="1" xfId="0" applyFont="1" applyBorder="1" applyAlignment="1">
      <alignment horizontal="center" vertical="center"/>
    </xf>
    <xf numFmtId="2" fontId="6"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justify" vertical="top"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 fontId="2" fillId="0" borderId="5"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6" fillId="0"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 fontId="5" fillId="0" borderId="1" xfId="1" applyNumberFormat="1" applyFont="1" applyBorder="1" applyAlignment="1">
      <alignment horizontal="center" vertical="center" wrapText="1"/>
    </xf>
    <xf numFmtId="0" fontId="13" fillId="0" borderId="1" xfId="0" applyFont="1" applyBorder="1" applyAlignment="1">
      <alignment horizontal="center" vertical="center"/>
    </xf>
    <xf numFmtId="2" fontId="5" fillId="0" borderId="1" xfId="0" applyNumberFormat="1" applyFont="1" applyBorder="1" applyAlignment="1">
      <alignment horizontal="center" vertical="center"/>
    </xf>
    <xf numFmtId="0" fontId="2" fillId="0" borderId="0" xfId="0" applyFont="1" applyAlignment="1">
      <alignment horizontal="center" vertical="center"/>
    </xf>
    <xf numFmtId="2" fontId="0" fillId="0" borderId="0" xfId="0" applyNumberFormat="1" applyAlignment="1">
      <alignment horizontal="center" vertical="center"/>
    </xf>
    <xf numFmtId="0" fontId="4" fillId="0" borderId="0" xfId="0" applyFont="1" applyBorder="1" applyAlignment="1">
      <alignment vertical="top"/>
    </xf>
    <xf numFmtId="0" fontId="3" fillId="0" borderId="0" xfId="0" applyFont="1" applyAlignment="1">
      <alignment horizontal="center" vertical="center"/>
    </xf>
    <xf numFmtId="0" fontId="15" fillId="0" borderId="0" xfId="0" applyFont="1" applyBorder="1" applyAlignment="1">
      <alignment vertical="top" wrapText="1"/>
    </xf>
    <xf numFmtId="0" fontId="17" fillId="2" borderId="1" xfId="0" applyFont="1" applyFill="1" applyBorder="1" applyAlignment="1">
      <alignment horizontal="center" vertical="top" wrapText="1"/>
    </xf>
    <xf numFmtId="2" fontId="18" fillId="3" borderId="1" xfId="0" applyNumberFormat="1" applyFont="1" applyFill="1" applyBorder="1" applyAlignment="1">
      <alignment horizontal="center" vertical="center" wrapText="1"/>
    </xf>
    <xf numFmtId="2" fontId="19" fillId="0" borderId="1" xfId="0" applyNumberFormat="1" applyFont="1" applyBorder="1" applyAlignment="1">
      <alignment horizontal="center" vertical="center" wrapText="1"/>
    </xf>
    <xf numFmtId="0" fontId="20" fillId="0" borderId="1" xfId="0" applyFont="1" applyBorder="1" applyAlignment="1">
      <alignment horizontal="justify" vertical="top" wrapText="1"/>
    </xf>
    <xf numFmtId="0" fontId="0" fillId="0" borderId="1" xfId="0"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 fontId="2" fillId="0" borderId="1" xfId="0" applyNumberFormat="1" applyFont="1" applyBorder="1" applyAlignment="1">
      <alignment horizontal="center" vertical="center"/>
    </xf>
    <xf numFmtId="1" fontId="2" fillId="0" borderId="0" xfId="0" applyNumberFormat="1" applyFont="1" applyAlignment="1">
      <alignment horizontal="center" vertical="center"/>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0" fontId="8" fillId="0" borderId="1" xfId="0" applyFont="1" applyBorder="1" applyAlignment="1">
      <alignment horizontal="left" vertical="center" wrapText="1"/>
    </xf>
    <xf numFmtId="0" fontId="18" fillId="3" borderId="1" xfId="0" applyFont="1" applyFill="1" applyBorder="1" applyAlignment="1">
      <alignment horizontal="center" vertical="center" wrapText="1"/>
    </xf>
    <xf numFmtId="0" fontId="9" fillId="0" borderId="1" xfId="0" applyFont="1" applyBorder="1" applyAlignment="1">
      <alignment vertical="center" wrapText="1"/>
    </xf>
    <xf numFmtId="0" fontId="20" fillId="0" borderId="1" xfId="0" applyFont="1" applyBorder="1" applyAlignment="1">
      <alignment horizontal="center" vertical="center" wrapText="1"/>
    </xf>
    <xf numFmtId="0" fontId="21" fillId="0" borderId="0" xfId="0" applyFont="1" applyBorder="1" applyAlignment="1">
      <alignment vertical="top"/>
    </xf>
    <xf numFmtId="0" fontId="2" fillId="0" borderId="0" xfId="0" applyFont="1" applyBorder="1" applyAlignment="1">
      <alignment vertical="top" wrapText="1"/>
    </xf>
    <xf numFmtId="0" fontId="17" fillId="2" borderId="1" xfId="0" applyFont="1" applyFill="1" applyBorder="1" applyAlignment="1">
      <alignment horizontal="center" vertical="center" wrapText="1"/>
    </xf>
    <xf numFmtId="0" fontId="9" fillId="0" borderId="1" xfId="0" applyFont="1" applyBorder="1" applyAlignment="1">
      <alignment horizontal="left" vertical="top" wrapText="1"/>
    </xf>
    <xf numFmtId="0" fontId="24" fillId="0" borderId="1" xfId="0" applyFont="1" applyBorder="1" applyAlignment="1">
      <alignment horizontal="center" vertical="center" wrapText="1"/>
    </xf>
    <xf numFmtId="0" fontId="9" fillId="0" borderId="1" xfId="0" applyFont="1" applyBorder="1" applyAlignment="1">
      <alignment vertical="top" wrapText="1"/>
    </xf>
    <xf numFmtId="0" fontId="24" fillId="0" borderId="9" xfId="0" applyFont="1" applyBorder="1" applyAlignment="1">
      <alignment horizontal="center" vertical="center" wrapText="1"/>
    </xf>
    <xf numFmtId="0" fontId="24" fillId="0" borderId="9" xfId="0" applyFont="1" applyBorder="1" applyAlignment="1">
      <alignment horizontal="center" vertical="center"/>
    </xf>
    <xf numFmtId="0" fontId="24" fillId="0" borderId="9" xfId="0" applyFont="1" applyBorder="1" applyAlignment="1">
      <alignment horizontal="center" wrapText="1"/>
    </xf>
    <xf numFmtId="0" fontId="24" fillId="0" borderId="9" xfId="0" applyFont="1" applyBorder="1" applyAlignment="1">
      <alignment horizontal="center"/>
    </xf>
    <xf numFmtId="0" fontId="24" fillId="0" borderId="10" xfId="0" applyFont="1" applyBorder="1" applyAlignment="1">
      <alignment horizontal="center" wrapText="1"/>
    </xf>
    <xf numFmtId="0" fontId="24" fillId="0" borderId="10" xfId="0" applyFont="1" applyBorder="1" applyAlignment="1">
      <alignment horizontal="center" vertical="center" wrapText="1"/>
    </xf>
    <xf numFmtId="2" fontId="9" fillId="0" borderId="1" xfId="0" applyNumberFormat="1" applyFont="1" applyBorder="1" applyAlignment="1">
      <alignment horizontal="center" vertical="center" wrapText="1"/>
    </xf>
    <xf numFmtId="0" fontId="14" fillId="0" borderId="0" xfId="0" applyFont="1" applyBorder="1" applyAlignment="1">
      <alignment vertical="center"/>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0" fillId="0" borderId="0" xfId="0" applyAlignment="1">
      <alignment horizontal="center"/>
    </xf>
    <xf numFmtId="0" fontId="0" fillId="0" borderId="1" xfId="0" applyBorder="1" applyAlignment="1">
      <alignment horizontal="center"/>
    </xf>
    <xf numFmtId="0" fontId="27" fillId="0" borderId="0" xfId="0" applyFont="1" applyAlignment="1">
      <alignment horizontal="center" vertical="center"/>
    </xf>
    <xf numFmtId="0" fontId="28" fillId="0" borderId="1" xfId="0" applyFont="1" applyBorder="1" applyAlignment="1">
      <alignment horizontal="center" vertical="center" wrapText="1"/>
    </xf>
    <xf numFmtId="2" fontId="27"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left" vertical="center" wrapText="1"/>
    </xf>
    <xf numFmtId="2" fontId="5" fillId="0" borderId="1" xfId="0" applyNumberFormat="1" applyFont="1" applyBorder="1" applyAlignment="1">
      <alignment horizontal="center" vertical="center" wrapText="1"/>
    </xf>
    <xf numFmtId="2" fontId="27" fillId="0" borderId="5"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24" fillId="0" borderId="1" xfId="0" applyFont="1" applyBorder="1" applyAlignment="1">
      <alignment horizontal="center" vertical="center"/>
    </xf>
    <xf numFmtId="0" fontId="9" fillId="0" borderId="1" xfId="0" applyFont="1" applyBorder="1" applyAlignment="1">
      <alignment horizontal="justify" vertical="center" wrapText="1"/>
    </xf>
    <xf numFmtId="0" fontId="31" fillId="0" borderId="0" xfId="0" applyFont="1"/>
    <xf numFmtId="0" fontId="31" fillId="0" borderId="0" xfId="0" applyFont="1" applyAlignment="1">
      <alignment horizontal="center" vertical="center"/>
    </xf>
    <xf numFmtId="0" fontId="0" fillId="0" borderId="0" xfId="0" applyAlignment="1">
      <alignment vertical="center"/>
    </xf>
    <xf numFmtId="0" fontId="0" fillId="0" borderId="0" xfId="0" applyAlignment="1"/>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4" fillId="0" borderId="0" xfId="0" applyFont="1" applyBorder="1" applyAlignment="1">
      <alignment horizontal="center" vertical="center" wrapText="1"/>
    </xf>
    <xf numFmtId="0" fontId="4" fillId="0" borderId="6" xfId="0" applyFont="1" applyBorder="1" applyAlignment="1">
      <alignment horizontal="center" vertical="top"/>
    </xf>
    <xf numFmtId="0" fontId="4" fillId="0" borderId="0"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15" fillId="0" borderId="1" xfId="0" applyFont="1" applyBorder="1" applyAlignment="1">
      <alignment horizontal="left" vertical="top" wrapText="1"/>
    </xf>
    <xf numFmtId="0" fontId="2" fillId="0" borderId="1" xfId="0" applyFont="1" applyBorder="1" applyAlignment="1">
      <alignment horizontal="center" vertical="center"/>
    </xf>
    <xf numFmtId="0" fontId="21" fillId="0" borderId="1" xfId="0" applyFont="1" applyBorder="1" applyAlignment="1">
      <alignment horizontal="center" vertical="top"/>
    </xf>
    <xf numFmtId="0" fontId="22" fillId="0" borderId="1" xfId="0" applyFont="1" applyBorder="1" applyAlignment="1">
      <alignment horizontal="left" vertical="top" wrapText="1"/>
    </xf>
    <xf numFmtId="0" fontId="23" fillId="0" borderId="1" xfId="0" applyFont="1" applyBorder="1" applyAlignment="1">
      <alignment horizontal="left" vertical="top"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1" xfId="0" applyFont="1" applyBorder="1" applyAlignment="1">
      <alignment horizontal="right" vertical="center" wrapText="1"/>
    </xf>
    <xf numFmtId="0" fontId="25" fillId="0" borderId="0" xfId="0" applyFont="1" applyBorder="1" applyAlignment="1">
      <alignment horizontal="center" vertical="center" wrapText="1"/>
    </xf>
    <xf numFmtId="0" fontId="22" fillId="0" borderId="0" xfId="0" applyFont="1" applyBorder="1" applyAlignment="1">
      <alignment horizontal="center" vertical="top" wrapText="1"/>
    </xf>
    <xf numFmtId="1" fontId="2" fillId="0" borderId="0" xfId="0" applyNumberFormat="1" applyFont="1" applyAlignment="1">
      <alignment horizontal="center" vertical="center" wrapText="1"/>
    </xf>
    <xf numFmtId="1" fontId="2" fillId="0" borderId="5" xfId="0" applyNumberFormat="1" applyFont="1" applyBorder="1" applyAlignment="1">
      <alignment horizontal="center" vertical="center" wrapText="1"/>
    </xf>
    <xf numFmtId="1" fontId="2" fillId="0" borderId="11" xfId="0" applyNumberFormat="1" applyFont="1" applyBorder="1" applyAlignment="1">
      <alignment horizontal="center" vertical="center" wrapText="1"/>
    </xf>
    <xf numFmtId="2" fontId="27" fillId="0" borderId="5" xfId="0" applyNumberFormat="1" applyFont="1" applyBorder="1" applyAlignment="1">
      <alignment horizontal="center" vertical="center" wrapText="1"/>
    </xf>
    <xf numFmtId="2" fontId="27" fillId="0" borderId="11" xfId="0" applyNumberFormat="1" applyFont="1" applyBorder="1" applyAlignment="1">
      <alignment horizontal="center"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4" xfId="0" applyFont="1" applyBorder="1" applyAlignment="1">
      <alignment horizontal="righ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6" ht="18.75">
      <c r="A1" s="78" t="s">
        <v>0</v>
      </c>
      <c r="B1" s="78"/>
      <c r="C1" s="78"/>
      <c r="D1" s="78"/>
      <c r="E1" s="78"/>
      <c r="F1" s="78"/>
    </row>
    <row r="2" spans="1:6" ht="18.75">
      <c r="A2" s="78" t="s">
        <v>1</v>
      </c>
      <c r="B2" s="78"/>
      <c r="C2" s="78"/>
      <c r="D2" s="78"/>
      <c r="E2" s="78"/>
      <c r="F2" s="78"/>
    </row>
    <row r="3" spans="1:6" ht="51" customHeight="1">
      <c r="A3" s="79" t="s">
        <v>2</v>
      </c>
      <c r="B3" s="80"/>
      <c r="C3" s="80"/>
      <c r="D3" s="80"/>
      <c r="E3" s="80"/>
      <c r="F3" s="81"/>
    </row>
    <row r="4" spans="1:6">
      <c r="A4" s="2" t="s">
        <v>3</v>
      </c>
      <c r="B4" s="2" t="s">
        <v>4</v>
      </c>
      <c r="C4" s="2" t="s">
        <v>5</v>
      </c>
      <c r="D4" s="2" t="s">
        <v>6</v>
      </c>
      <c r="E4" s="2" t="s">
        <v>7</v>
      </c>
      <c r="F4" s="2" t="s">
        <v>8</v>
      </c>
    </row>
    <row r="5" spans="1:6" ht="189">
      <c r="A5" s="3" t="s">
        <v>9</v>
      </c>
      <c r="B5" s="3" t="s">
        <v>10</v>
      </c>
      <c r="C5" s="4">
        <v>24.09</v>
      </c>
      <c r="D5" s="5" t="s">
        <v>11</v>
      </c>
      <c r="E5" s="5">
        <v>153.84</v>
      </c>
      <c r="F5" s="6">
        <f>ROUND(C5*E5,0)</f>
        <v>3706</v>
      </c>
    </row>
    <row r="6" spans="1:6" ht="126">
      <c r="A6" s="3" t="s">
        <v>12</v>
      </c>
      <c r="B6" s="3" t="s">
        <v>13</v>
      </c>
      <c r="C6" s="4">
        <v>6.19</v>
      </c>
      <c r="D6" s="5" t="s">
        <v>11</v>
      </c>
      <c r="E6" s="5">
        <v>415.58</v>
      </c>
      <c r="F6" s="6">
        <f t="shared" ref="F6:F15" si="0">ROUND(C6*E6,0)</f>
        <v>2572</v>
      </c>
    </row>
    <row r="7" spans="1:6" ht="110.25">
      <c r="A7" s="3" t="s">
        <v>14</v>
      </c>
      <c r="B7" s="3" t="s">
        <v>15</v>
      </c>
      <c r="C7" s="4">
        <v>10.31</v>
      </c>
      <c r="D7" s="5" t="s">
        <v>11</v>
      </c>
      <c r="E7" s="3">
        <v>1438.96</v>
      </c>
      <c r="F7" s="6">
        <f t="shared" si="0"/>
        <v>14836</v>
      </c>
    </row>
    <row r="8" spans="1:6" ht="89.25">
      <c r="A8" s="7" t="s">
        <v>16</v>
      </c>
      <c r="B8" s="8" t="s">
        <v>17</v>
      </c>
      <c r="C8" s="9">
        <v>10.4</v>
      </c>
      <c r="D8" s="10" t="s">
        <v>18</v>
      </c>
      <c r="E8" s="10">
        <v>4858.76</v>
      </c>
      <c r="F8" s="6">
        <f t="shared" si="0"/>
        <v>50531</v>
      </c>
    </row>
    <row r="9" spans="1:6" ht="45">
      <c r="A9" s="11" t="s">
        <v>19</v>
      </c>
      <c r="B9" s="12" t="s">
        <v>20</v>
      </c>
      <c r="C9" s="13">
        <v>6.6</v>
      </c>
      <c r="D9" s="11" t="s">
        <v>21</v>
      </c>
      <c r="E9" s="14">
        <v>184.61</v>
      </c>
      <c r="F9" s="13">
        <f t="shared" ref="F9" si="1">C9*E9</f>
        <v>1218.4259999999999</v>
      </c>
    </row>
    <row r="10" spans="1:6" ht="15.75">
      <c r="A10" s="3">
        <v>5</v>
      </c>
      <c r="B10" s="3" t="s">
        <v>22</v>
      </c>
      <c r="C10" s="15"/>
      <c r="D10" s="16"/>
      <c r="E10" s="3"/>
      <c r="F10" s="6">
        <f t="shared" si="0"/>
        <v>0</v>
      </c>
    </row>
    <row r="11" spans="1:6" ht="15.75">
      <c r="A11" s="17" t="s">
        <v>23</v>
      </c>
      <c r="B11" s="3" t="s">
        <v>24</v>
      </c>
      <c r="C11" s="18">
        <v>4.47</v>
      </c>
      <c r="D11" s="19" t="s">
        <v>11</v>
      </c>
      <c r="E11" s="19">
        <v>893.67</v>
      </c>
      <c r="F11" s="4">
        <f t="shared" si="0"/>
        <v>3995</v>
      </c>
    </row>
    <row r="12" spans="1:6" ht="15.75">
      <c r="A12" s="3" t="s">
        <v>25</v>
      </c>
      <c r="B12" s="3" t="s">
        <v>26</v>
      </c>
      <c r="C12" s="18">
        <v>6.19</v>
      </c>
      <c r="D12" s="19" t="s">
        <v>11</v>
      </c>
      <c r="E12" s="19">
        <v>363.68</v>
      </c>
      <c r="F12" s="4">
        <f t="shared" si="0"/>
        <v>2251</v>
      </c>
    </row>
    <row r="13" spans="1:6" ht="15.75">
      <c r="A13" s="3" t="s">
        <v>27</v>
      </c>
      <c r="B13" s="3" t="s">
        <v>28</v>
      </c>
      <c r="C13" s="18">
        <v>8.94</v>
      </c>
      <c r="D13" s="19" t="s">
        <v>11</v>
      </c>
      <c r="E13" s="19">
        <v>496.4</v>
      </c>
      <c r="F13" s="4">
        <f t="shared" si="0"/>
        <v>4438</v>
      </c>
    </row>
    <row r="14" spans="1:6" ht="15.75">
      <c r="A14" s="3" t="s">
        <v>29</v>
      </c>
      <c r="B14" s="3" t="s">
        <v>30</v>
      </c>
      <c r="C14" s="18">
        <v>10.31</v>
      </c>
      <c r="D14" s="19" t="s">
        <v>11</v>
      </c>
      <c r="E14" s="19">
        <v>819.59</v>
      </c>
      <c r="F14" s="4">
        <f t="shared" si="0"/>
        <v>8450</v>
      </c>
    </row>
    <row r="15" spans="1:6" ht="15.75">
      <c r="A15" s="3" t="s">
        <v>31</v>
      </c>
      <c r="B15" s="3" t="s">
        <v>32</v>
      </c>
      <c r="C15" s="18">
        <v>24.09</v>
      </c>
      <c r="D15" s="19" t="s">
        <v>11</v>
      </c>
      <c r="E15" s="19">
        <v>177.1</v>
      </c>
      <c r="F15" s="4">
        <f t="shared" si="0"/>
        <v>4266</v>
      </c>
    </row>
    <row r="16" spans="1:6" ht="15.75">
      <c r="A16" s="3"/>
      <c r="B16" s="3"/>
      <c r="C16" s="3"/>
      <c r="D16" s="3"/>
      <c r="E16" s="2" t="s">
        <v>33</v>
      </c>
      <c r="F16" s="20">
        <f>SUM(F5:F15)</f>
        <v>96263.426000000007</v>
      </c>
    </row>
    <row r="17" spans="1:7" ht="19.5" customHeight="1">
      <c r="A17" s="21"/>
      <c r="B17" s="21"/>
      <c r="C17" s="21"/>
      <c r="D17" s="21"/>
      <c r="E17" s="22" t="s">
        <v>34</v>
      </c>
      <c r="F17" s="22">
        <f>F16*12/100</f>
        <v>11551.611120000001</v>
      </c>
    </row>
    <row r="18" spans="1:7" ht="19.5" customHeight="1">
      <c r="A18" s="21"/>
      <c r="B18" s="21"/>
      <c r="C18" s="21"/>
      <c r="D18" s="21"/>
      <c r="E18" s="22"/>
      <c r="F18" s="22">
        <f>F17+F16</f>
        <v>107815.03712000001</v>
      </c>
    </row>
    <row r="19" spans="1:7" ht="19.5" customHeight="1">
      <c r="A19" s="21"/>
      <c r="B19" s="21"/>
      <c r="C19" s="21"/>
      <c r="D19" s="21"/>
      <c r="E19" s="22" t="s">
        <v>35</v>
      </c>
      <c r="F19" s="22">
        <f>F18*1/100</f>
        <v>1078.1503712000001</v>
      </c>
    </row>
    <row r="20" spans="1:7" ht="19.5" customHeight="1">
      <c r="A20" s="21"/>
      <c r="B20" s="21"/>
      <c r="C20" s="21"/>
      <c r="D20" s="21"/>
      <c r="E20" s="22" t="s">
        <v>36</v>
      </c>
      <c r="F20" s="22">
        <v>10800</v>
      </c>
    </row>
    <row r="21" spans="1:7" ht="21" customHeight="1">
      <c r="A21" s="23"/>
      <c r="B21" s="23"/>
      <c r="C21" s="23"/>
      <c r="D21" s="23"/>
      <c r="E21" s="23"/>
      <c r="F21" s="23"/>
    </row>
    <row r="22" spans="1:7" ht="50.25" customHeight="1">
      <c r="A22" s="23"/>
      <c r="B22" s="82" t="s">
        <v>37</v>
      </c>
      <c r="C22" s="82"/>
      <c r="D22" s="82"/>
      <c r="E22" s="82"/>
      <c r="F22" s="82"/>
      <c r="G22" s="24"/>
    </row>
  </sheetData>
  <mergeCells count="4">
    <mergeCell ref="A1:F1"/>
    <mergeCell ref="A2:F2"/>
    <mergeCell ref="A3:F3"/>
    <mergeCell ref="B22:F2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20"/>
  <sheetViews>
    <sheetView workbookViewId="0">
      <selection activeCell="G4" sqref="G1:G1048576"/>
    </sheetView>
  </sheetViews>
  <sheetFormatPr defaultRowHeight="26.25" customHeight="1"/>
  <cols>
    <col min="1" max="1" width="8.7109375" customWidth="1"/>
    <col min="2" max="2" width="44.140625" customWidth="1"/>
    <col min="3" max="5" width="10.28515625" hidden="1" customWidth="1"/>
    <col min="6" max="6" width="10.28515625" customWidth="1"/>
    <col min="7" max="8" width="11.5703125" customWidth="1"/>
    <col min="9" max="9" width="12.140625" customWidth="1"/>
    <col min="11" max="11" width="9.140625" style="26"/>
  </cols>
  <sheetData>
    <row r="1" spans="1:11" ht="26.25" customHeight="1">
      <c r="A1" s="83" t="s">
        <v>0</v>
      </c>
      <c r="B1" s="84"/>
      <c r="C1" s="84"/>
      <c r="D1" s="84"/>
      <c r="E1" s="84"/>
      <c r="F1" s="84"/>
      <c r="G1" s="84"/>
      <c r="H1" s="84"/>
      <c r="I1" s="84"/>
      <c r="J1" s="25"/>
    </row>
    <row r="2" spans="1:11" ht="26.25" customHeight="1">
      <c r="A2" s="85" t="s">
        <v>1</v>
      </c>
      <c r="B2" s="86"/>
      <c r="C2" s="86"/>
      <c r="D2" s="86"/>
      <c r="E2" s="86"/>
      <c r="F2" s="86"/>
      <c r="G2" s="86"/>
      <c r="H2" s="86"/>
      <c r="I2" s="86"/>
      <c r="J2" s="25"/>
    </row>
    <row r="3" spans="1:11" ht="26.25" customHeight="1">
      <c r="A3" s="87" t="s">
        <v>144</v>
      </c>
      <c r="B3" s="87"/>
      <c r="C3" s="87"/>
      <c r="D3" s="87"/>
      <c r="E3" s="87"/>
      <c r="F3" s="87"/>
      <c r="G3" s="87"/>
      <c r="H3" s="87"/>
      <c r="I3" s="87"/>
      <c r="J3" s="27"/>
    </row>
    <row r="4" spans="1:11" ht="26.25" customHeight="1">
      <c r="A4" s="28" t="s">
        <v>38</v>
      </c>
      <c r="B4" s="28" t="s">
        <v>39</v>
      </c>
      <c r="C4" s="28">
        <v>3</v>
      </c>
      <c r="D4" s="28">
        <v>1</v>
      </c>
      <c r="E4" s="28">
        <v>2</v>
      </c>
      <c r="F4" s="28" t="s">
        <v>40</v>
      </c>
      <c r="G4" s="28" t="s">
        <v>6</v>
      </c>
      <c r="H4" s="28" t="s">
        <v>7</v>
      </c>
      <c r="I4" s="28" t="s">
        <v>8</v>
      </c>
    </row>
    <row r="5" spans="1:11" ht="118.5" customHeight="1">
      <c r="A5" s="7" t="s">
        <v>41</v>
      </c>
      <c r="B5" s="8" t="s">
        <v>42</v>
      </c>
      <c r="C5" s="29">
        <v>80.72</v>
      </c>
      <c r="D5" s="29">
        <v>11.23</v>
      </c>
      <c r="E5" s="29">
        <v>20.8</v>
      </c>
      <c r="F5" s="7">
        <v>79.8</v>
      </c>
      <c r="G5" s="10" t="s">
        <v>43</v>
      </c>
      <c r="H5" s="10">
        <v>153.84</v>
      </c>
      <c r="I5" s="30">
        <f>H5*F5</f>
        <v>12276.432000000001</v>
      </c>
      <c r="K5" s="26">
        <f>19.57+28.32</f>
        <v>47.89</v>
      </c>
    </row>
    <row r="6" spans="1:11" ht="63.75" customHeight="1">
      <c r="A6" s="7" t="s">
        <v>44</v>
      </c>
      <c r="B6" s="8" t="s">
        <v>45</v>
      </c>
      <c r="C6" s="29"/>
      <c r="D6" s="29"/>
      <c r="E6" s="29"/>
      <c r="F6" s="7">
        <v>26.6</v>
      </c>
      <c r="G6" s="10" t="s">
        <v>43</v>
      </c>
      <c r="H6" s="10">
        <v>415.58</v>
      </c>
      <c r="I6" s="30">
        <f t="shared" ref="I6:I15" si="0">H6*F6</f>
        <v>11054.428</v>
      </c>
    </row>
    <row r="7" spans="1:11" ht="66.75" customHeight="1">
      <c r="A7" s="7" t="s">
        <v>46</v>
      </c>
      <c r="B7" s="8" t="s">
        <v>47</v>
      </c>
      <c r="C7" s="29">
        <v>12.51</v>
      </c>
      <c r="D7" s="29">
        <v>2.0099999999999998</v>
      </c>
      <c r="E7" s="29">
        <v>3.25</v>
      </c>
      <c r="F7" s="7">
        <v>43.62</v>
      </c>
      <c r="G7" s="10" t="s">
        <v>18</v>
      </c>
      <c r="H7" s="10">
        <v>1438.96</v>
      </c>
      <c r="I7" s="30">
        <f t="shared" si="0"/>
        <v>62767.4352</v>
      </c>
      <c r="K7" s="26">
        <f>4.43+13.29</f>
        <v>17.72</v>
      </c>
    </row>
    <row r="8" spans="1:11" ht="99.75" customHeight="1">
      <c r="A8" s="7" t="s">
        <v>16</v>
      </c>
      <c r="B8" s="8" t="s">
        <v>17</v>
      </c>
      <c r="C8" s="29"/>
      <c r="D8" s="29"/>
      <c r="E8" s="29"/>
      <c r="F8" s="7">
        <v>53.2</v>
      </c>
      <c r="G8" s="10" t="s">
        <v>18</v>
      </c>
      <c r="H8" s="10">
        <v>4858.76</v>
      </c>
      <c r="I8" s="30">
        <f t="shared" si="0"/>
        <v>258486.03200000004</v>
      </c>
      <c r="K8" s="26">
        <f>1.77+14.16</f>
        <v>15.93</v>
      </c>
    </row>
    <row r="9" spans="1:11" ht="99.75" customHeight="1">
      <c r="A9" s="7" t="s">
        <v>48</v>
      </c>
      <c r="B9" s="8" t="s">
        <v>49</v>
      </c>
      <c r="C9" s="29"/>
      <c r="D9" s="29"/>
      <c r="E9" s="29"/>
      <c r="F9" s="7">
        <v>4.0199999999999996</v>
      </c>
      <c r="G9" s="10" t="s">
        <v>18</v>
      </c>
      <c r="H9" s="10">
        <v>50.82</v>
      </c>
      <c r="I9" s="30">
        <f t="shared" si="0"/>
        <v>204.29639999999998</v>
      </c>
    </row>
    <row r="10" spans="1:11" ht="26.25" customHeight="1">
      <c r="A10" s="7">
        <v>6</v>
      </c>
      <c r="B10" s="31" t="s">
        <v>50</v>
      </c>
      <c r="C10" s="29"/>
      <c r="D10" s="29"/>
      <c r="E10" s="29"/>
      <c r="F10" s="7"/>
      <c r="G10" s="10"/>
      <c r="H10" s="10"/>
      <c r="I10" s="30">
        <f t="shared" si="0"/>
        <v>0</v>
      </c>
    </row>
    <row r="11" spans="1:11" ht="26.25" customHeight="1">
      <c r="A11" s="7">
        <v>7</v>
      </c>
      <c r="B11" s="8" t="s">
        <v>51</v>
      </c>
      <c r="C11" s="29">
        <v>5.33</v>
      </c>
      <c r="D11" s="10">
        <v>1.9</v>
      </c>
      <c r="E11" s="29">
        <v>5.62</v>
      </c>
      <c r="F11" s="10">
        <v>22.87</v>
      </c>
      <c r="G11" s="10" t="s">
        <v>18</v>
      </c>
      <c r="H11" s="29">
        <v>893.67</v>
      </c>
      <c r="I11" s="30">
        <f t="shared" si="0"/>
        <v>20438.232899999999</v>
      </c>
      <c r="K11"/>
    </row>
    <row r="12" spans="1:11" ht="26.25" customHeight="1">
      <c r="A12" s="7">
        <v>8</v>
      </c>
      <c r="B12" s="8" t="s">
        <v>52</v>
      </c>
      <c r="C12" s="29">
        <v>2.62</v>
      </c>
      <c r="D12" s="10">
        <v>1.9</v>
      </c>
      <c r="E12" s="29">
        <v>4.9000000000000004</v>
      </c>
      <c r="F12" s="10">
        <v>26.6</v>
      </c>
      <c r="G12" s="10" t="s">
        <v>18</v>
      </c>
      <c r="H12" s="29">
        <v>363.98</v>
      </c>
      <c r="I12" s="30">
        <f t="shared" si="0"/>
        <v>9681.8680000000004</v>
      </c>
      <c r="K12"/>
    </row>
    <row r="13" spans="1:11" ht="26.25" customHeight="1">
      <c r="A13" s="7">
        <v>9</v>
      </c>
      <c r="B13" s="8" t="s">
        <v>53</v>
      </c>
      <c r="C13" s="29">
        <v>2.12</v>
      </c>
      <c r="D13" s="10">
        <v>1.9</v>
      </c>
      <c r="E13" s="29">
        <v>1.61</v>
      </c>
      <c r="F13" s="10">
        <v>43.62</v>
      </c>
      <c r="G13" s="10" t="s">
        <v>18</v>
      </c>
      <c r="H13" s="29">
        <v>819.59</v>
      </c>
      <c r="I13" s="30">
        <f t="shared" si="0"/>
        <v>35750.515800000001</v>
      </c>
      <c r="K13"/>
    </row>
    <row r="14" spans="1:11" ht="26.25" customHeight="1">
      <c r="A14" s="7">
        <v>10</v>
      </c>
      <c r="B14" s="8" t="s">
        <v>54</v>
      </c>
      <c r="C14" s="29">
        <v>9.83</v>
      </c>
      <c r="D14" s="10">
        <v>1.9</v>
      </c>
      <c r="E14" s="29">
        <v>7.42</v>
      </c>
      <c r="F14" s="10">
        <v>45.75</v>
      </c>
      <c r="G14" s="10" t="s">
        <v>18</v>
      </c>
      <c r="H14" s="29">
        <v>496.4</v>
      </c>
      <c r="I14" s="30">
        <f t="shared" si="0"/>
        <v>22710.3</v>
      </c>
      <c r="K14"/>
    </row>
    <row r="15" spans="1:11" ht="26.25" customHeight="1">
      <c r="A15" s="7">
        <v>11</v>
      </c>
      <c r="B15" s="8" t="s">
        <v>55</v>
      </c>
      <c r="C15" s="29">
        <v>21.24</v>
      </c>
      <c r="D15" s="10">
        <v>1.9</v>
      </c>
      <c r="E15" s="29">
        <v>17.600000000000001</v>
      </c>
      <c r="F15" s="10">
        <v>75.78</v>
      </c>
      <c r="G15" s="10" t="s">
        <v>18</v>
      </c>
      <c r="H15" s="29">
        <v>177.1</v>
      </c>
      <c r="I15" s="30">
        <f t="shared" si="0"/>
        <v>13420.637999999999</v>
      </c>
      <c r="K15"/>
    </row>
    <row r="16" spans="1:11" ht="26.25" customHeight="1">
      <c r="A16" s="32"/>
      <c r="B16" s="32"/>
      <c r="C16" s="32"/>
      <c r="D16" s="32"/>
      <c r="E16" s="32"/>
      <c r="F16" s="32"/>
      <c r="G16" s="32"/>
      <c r="H16" s="33" t="s">
        <v>33</v>
      </c>
      <c r="I16" s="34">
        <f>SUM(I5:I15)</f>
        <v>446790.17830000003</v>
      </c>
    </row>
    <row r="17" spans="1:9" ht="26.25" customHeight="1">
      <c r="A17" s="32"/>
      <c r="B17" s="32"/>
      <c r="C17" s="32"/>
      <c r="D17" s="32"/>
      <c r="E17" s="32"/>
      <c r="F17" s="32"/>
      <c r="G17" s="32"/>
      <c r="H17" s="35" t="s">
        <v>34</v>
      </c>
      <c r="I17" s="35">
        <f>I16*12/100</f>
        <v>53614.821396000007</v>
      </c>
    </row>
    <row r="18" spans="1:9" ht="26.25" customHeight="1">
      <c r="A18" s="32"/>
      <c r="B18" s="32"/>
      <c r="C18" s="32"/>
      <c r="D18" s="32"/>
      <c r="E18" s="32"/>
      <c r="F18" s="32"/>
      <c r="G18" s="32"/>
      <c r="H18" s="35"/>
      <c r="I18" s="35">
        <f>I17+I16</f>
        <v>500404.99969600001</v>
      </c>
    </row>
    <row r="19" spans="1:9" ht="26.25" customHeight="1">
      <c r="A19" s="32"/>
      <c r="B19" s="32"/>
      <c r="C19" s="32"/>
      <c r="D19" s="32"/>
      <c r="E19" s="32"/>
      <c r="F19" s="32"/>
      <c r="G19" s="32"/>
      <c r="H19" s="35" t="s">
        <v>35</v>
      </c>
      <c r="I19" s="35">
        <f>I18*1/100</f>
        <v>5004.0499969600005</v>
      </c>
    </row>
    <row r="20" spans="1:9" ht="26.25" customHeight="1">
      <c r="A20" s="32"/>
      <c r="B20" s="32"/>
      <c r="C20" s="32"/>
      <c r="D20" s="32"/>
      <c r="E20" s="32"/>
      <c r="F20" s="32"/>
      <c r="G20" s="32"/>
      <c r="H20" s="35" t="s">
        <v>36</v>
      </c>
      <c r="I20" s="35">
        <f>I19+I18</f>
        <v>505409.04969295999</v>
      </c>
    </row>
  </sheetData>
  <mergeCells count="3">
    <mergeCell ref="A1:I1"/>
    <mergeCell ref="A2:I2"/>
    <mergeCell ref="A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39"/>
    <col min="2" max="2" width="42.85546875" style="37" customWidth="1"/>
    <col min="3" max="3" width="9.140625" style="23"/>
    <col min="4" max="4" width="9.140625" style="40"/>
    <col min="5" max="5" width="9.140625" style="23"/>
    <col min="6" max="6" width="16.42578125" style="41" customWidth="1"/>
    <col min="7" max="16384" width="9.140625" style="23"/>
  </cols>
  <sheetData>
    <row r="1" spans="1:6" ht="18.75">
      <c r="A1" s="78" t="s">
        <v>0</v>
      </c>
      <c r="B1" s="78"/>
      <c r="C1" s="78"/>
      <c r="D1" s="78"/>
      <c r="E1" s="78"/>
      <c r="F1" s="78"/>
    </row>
    <row r="2" spans="1:6" ht="18.75">
      <c r="A2" s="78" t="s">
        <v>1</v>
      </c>
      <c r="B2" s="78"/>
      <c r="C2" s="78"/>
      <c r="D2" s="78"/>
      <c r="E2" s="78"/>
      <c r="F2" s="78"/>
    </row>
    <row r="3" spans="1:6" ht="48" customHeight="1">
      <c r="A3" s="79" t="s">
        <v>56</v>
      </c>
      <c r="B3" s="80"/>
      <c r="C3" s="80"/>
      <c r="D3" s="80"/>
      <c r="E3" s="80"/>
      <c r="F3" s="81"/>
    </row>
    <row r="4" spans="1:6">
      <c r="A4" s="19" t="s">
        <v>3</v>
      </c>
      <c r="B4" s="19" t="s">
        <v>4</v>
      </c>
      <c r="C4" s="19" t="s">
        <v>5</v>
      </c>
      <c r="D4" s="19" t="s">
        <v>6</v>
      </c>
      <c r="E4" s="19" t="s">
        <v>7</v>
      </c>
      <c r="F4" s="19" t="s">
        <v>8</v>
      </c>
    </row>
    <row r="5" spans="1:6" s="37" customFormat="1" ht="30">
      <c r="A5" s="11">
        <v>1</v>
      </c>
      <c r="B5" s="13" t="s">
        <v>57</v>
      </c>
      <c r="C5" s="13">
        <v>5</v>
      </c>
      <c r="D5" s="36" t="s">
        <v>58</v>
      </c>
      <c r="E5" s="13">
        <v>330.4</v>
      </c>
      <c r="F5" s="13">
        <f>C5*E5</f>
        <v>1652</v>
      </c>
    </row>
    <row r="6" spans="1:6" ht="75">
      <c r="A6" s="11" t="s">
        <v>59</v>
      </c>
      <c r="B6" s="13" t="s">
        <v>60</v>
      </c>
      <c r="C6" s="14">
        <v>19.329999999999998</v>
      </c>
      <c r="D6" s="36" t="s">
        <v>61</v>
      </c>
      <c r="E6" s="14">
        <v>153.84</v>
      </c>
      <c r="F6" s="13">
        <f t="shared" ref="F6:F13" si="0">C6*E6</f>
        <v>2973.7271999999998</v>
      </c>
    </row>
    <row r="7" spans="1:6" ht="105">
      <c r="A7" s="11" t="s">
        <v>62</v>
      </c>
      <c r="B7" s="13" t="s">
        <v>63</v>
      </c>
      <c r="C7" s="14">
        <v>1.39</v>
      </c>
      <c r="D7" s="36" t="s">
        <v>61</v>
      </c>
      <c r="E7" s="14">
        <v>415.58</v>
      </c>
      <c r="F7" s="13">
        <f t="shared" si="0"/>
        <v>577.6561999999999</v>
      </c>
    </row>
    <row r="8" spans="1:6" ht="90">
      <c r="A8" s="11" t="s">
        <v>64</v>
      </c>
      <c r="B8" s="13" t="s">
        <v>65</v>
      </c>
      <c r="C8" s="14">
        <v>2.3199999999999998</v>
      </c>
      <c r="D8" s="38" t="s">
        <v>61</v>
      </c>
      <c r="E8" s="14">
        <v>1336.28</v>
      </c>
      <c r="F8" s="13">
        <f t="shared" si="0"/>
        <v>3100.1695999999997</v>
      </c>
    </row>
    <row r="9" spans="1:6" ht="45">
      <c r="A9" s="11" t="s">
        <v>66</v>
      </c>
      <c r="B9" s="12" t="s">
        <v>20</v>
      </c>
      <c r="C9" s="14">
        <v>99.67</v>
      </c>
      <c r="D9" s="11" t="s">
        <v>21</v>
      </c>
      <c r="E9" s="14">
        <v>184.61</v>
      </c>
      <c r="F9" s="13">
        <f t="shared" si="0"/>
        <v>18400.078700000002</v>
      </c>
    </row>
    <row r="10" spans="1:6" ht="60">
      <c r="A10" s="11" t="s">
        <v>67</v>
      </c>
      <c r="B10" s="13" t="s">
        <v>68</v>
      </c>
      <c r="C10" s="14">
        <v>7.37</v>
      </c>
      <c r="D10" s="38" t="s">
        <v>61</v>
      </c>
      <c r="E10" s="14">
        <v>5891.97</v>
      </c>
      <c r="F10" s="13">
        <f t="shared" si="0"/>
        <v>43423.818900000006</v>
      </c>
    </row>
    <row r="11" spans="1:6" ht="105">
      <c r="A11" s="11" t="s">
        <v>69</v>
      </c>
      <c r="B11" s="13" t="s">
        <v>70</v>
      </c>
      <c r="C11" s="14">
        <v>2.77</v>
      </c>
      <c r="D11" s="36" t="s">
        <v>61</v>
      </c>
      <c r="E11" s="14">
        <v>6092.63</v>
      </c>
      <c r="F11" s="13">
        <f t="shared" si="0"/>
        <v>16876.5851</v>
      </c>
    </row>
    <row r="12" spans="1:6" ht="120">
      <c r="A12" s="11" t="s">
        <v>71</v>
      </c>
      <c r="B12" s="12" t="s">
        <v>72</v>
      </c>
      <c r="C12" s="14">
        <v>0.56000000000000005</v>
      </c>
      <c r="D12" s="11" t="s">
        <v>73</v>
      </c>
      <c r="E12" s="14">
        <v>77259.94</v>
      </c>
      <c r="F12" s="13">
        <f t="shared" si="0"/>
        <v>43265.566400000003</v>
      </c>
    </row>
    <row r="13" spans="1:6" ht="120">
      <c r="A13" s="11" t="s">
        <v>74</v>
      </c>
      <c r="B13" s="12" t="s">
        <v>75</v>
      </c>
      <c r="C13" s="14">
        <v>0.36</v>
      </c>
      <c r="D13" s="11" t="s">
        <v>73</v>
      </c>
      <c r="E13" s="14">
        <v>79086.94</v>
      </c>
      <c r="F13" s="13">
        <f t="shared" si="0"/>
        <v>28471.2984</v>
      </c>
    </row>
    <row r="14" spans="1:6">
      <c r="A14" s="38">
        <v>10</v>
      </c>
      <c r="B14" s="35" t="s">
        <v>76</v>
      </c>
      <c r="C14" s="15"/>
      <c r="D14" s="36"/>
      <c r="E14" s="15"/>
      <c r="F14" s="13"/>
    </row>
    <row r="15" spans="1:6">
      <c r="A15" s="38" t="s">
        <v>23</v>
      </c>
      <c r="B15" s="13" t="s">
        <v>77</v>
      </c>
      <c r="C15" s="13">
        <v>4.3600000000000003</v>
      </c>
      <c r="D15" s="13" t="s">
        <v>61</v>
      </c>
      <c r="E15" s="13">
        <v>893.67</v>
      </c>
      <c r="F15" s="13">
        <f t="shared" ref="F15:F19" si="1">C15*E15</f>
        <v>3896.4012000000002</v>
      </c>
    </row>
    <row r="16" spans="1:6">
      <c r="A16" s="38" t="s">
        <v>25</v>
      </c>
      <c r="B16" s="13" t="s">
        <v>78</v>
      </c>
      <c r="C16" s="13">
        <v>1.39</v>
      </c>
      <c r="D16" s="13" t="s">
        <v>61</v>
      </c>
      <c r="E16" s="13">
        <v>378.69</v>
      </c>
      <c r="F16" s="13">
        <f t="shared" si="1"/>
        <v>526.37909999999999</v>
      </c>
    </row>
    <row r="17" spans="1:6">
      <c r="A17" s="38" t="s">
        <v>29</v>
      </c>
      <c r="B17" s="13" t="s">
        <v>79</v>
      </c>
      <c r="C17" s="13">
        <v>2.3199999999999998</v>
      </c>
      <c r="D17" s="13" t="s">
        <v>61</v>
      </c>
      <c r="E17" s="13">
        <v>819.59</v>
      </c>
      <c r="F17" s="13">
        <f t="shared" si="1"/>
        <v>1901.4487999999999</v>
      </c>
    </row>
    <row r="18" spans="1:6">
      <c r="A18" s="38" t="s">
        <v>27</v>
      </c>
      <c r="B18" s="13" t="s">
        <v>80</v>
      </c>
      <c r="C18" s="13">
        <v>8.7200000000000006</v>
      </c>
      <c r="D18" s="13" t="s">
        <v>61</v>
      </c>
      <c r="E18" s="13">
        <v>496.97</v>
      </c>
      <c r="F18" s="13">
        <f t="shared" si="1"/>
        <v>4333.5784000000003</v>
      </c>
    </row>
    <row r="19" spans="1:6">
      <c r="A19" s="38" t="s">
        <v>31</v>
      </c>
      <c r="B19" s="13" t="s">
        <v>81</v>
      </c>
      <c r="C19" s="13">
        <v>19.329999999999998</v>
      </c>
      <c r="D19" s="13" t="s">
        <v>61</v>
      </c>
      <c r="E19" s="13">
        <v>177.1</v>
      </c>
      <c r="F19" s="13">
        <f t="shared" si="1"/>
        <v>3423.3429999999994</v>
      </c>
    </row>
    <row r="20" spans="1:6">
      <c r="A20" s="38"/>
      <c r="B20" s="35"/>
      <c r="C20" s="15"/>
      <c r="D20" s="36"/>
      <c r="E20" s="35" t="s">
        <v>82</v>
      </c>
      <c r="F20" s="14">
        <v>172822.05</v>
      </c>
    </row>
    <row r="21" spans="1:6" ht="30">
      <c r="A21" s="38"/>
      <c r="B21" s="35"/>
      <c r="C21" s="15"/>
      <c r="D21" s="36"/>
      <c r="E21" s="35" t="s">
        <v>34</v>
      </c>
      <c r="F21" s="35">
        <f>F20*12/100</f>
        <v>20738.645999999997</v>
      </c>
    </row>
    <row r="22" spans="1:6">
      <c r="A22" s="38"/>
      <c r="B22" s="35"/>
      <c r="C22" s="15"/>
      <c r="D22" s="36"/>
      <c r="E22" s="35"/>
      <c r="F22" s="35">
        <f>F21+F20</f>
        <v>193560.696</v>
      </c>
    </row>
    <row r="23" spans="1:6" ht="30">
      <c r="A23" s="38"/>
      <c r="B23" s="35"/>
      <c r="C23" s="15"/>
      <c r="D23" s="36"/>
      <c r="E23" s="35" t="s">
        <v>35</v>
      </c>
      <c r="F23" s="35">
        <f>F22*1/100</f>
        <v>1935.6069600000001</v>
      </c>
    </row>
    <row r="24" spans="1:6">
      <c r="A24" s="38"/>
      <c r="B24" s="35"/>
      <c r="C24" s="15"/>
      <c r="D24" s="36"/>
      <c r="E24" s="35" t="s">
        <v>36</v>
      </c>
      <c r="F24" s="35">
        <f>F23+F22</f>
        <v>195496.30296</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23"/>
  <sheetViews>
    <sheetView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83" t="s">
        <v>0</v>
      </c>
      <c r="B1" s="84"/>
      <c r="C1" s="84"/>
      <c r="D1" s="84"/>
      <c r="E1" s="84"/>
      <c r="F1" s="84"/>
      <c r="G1" s="84"/>
      <c r="H1" s="84"/>
    </row>
    <row r="2" spans="1:8" ht="18.75">
      <c r="A2" s="85" t="s">
        <v>1</v>
      </c>
      <c r="B2" s="86"/>
      <c r="C2" s="86"/>
      <c r="D2" s="86"/>
      <c r="E2" s="86"/>
      <c r="F2" s="86"/>
      <c r="G2" s="86"/>
      <c r="H2" s="86"/>
    </row>
    <row r="3" spans="1:8" ht="23.25" customHeight="1">
      <c r="A3" s="87" t="s">
        <v>83</v>
      </c>
      <c r="B3" s="87"/>
      <c r="C3" s="87"/>
      <c r="D3" s="87"/>
      <c r="E3" s="87"/>
      <c r="F3" s="87"/>
      <c r="G3" s="87"/>
      <c r="H3" s="87"/>
    </row>
    <row r="4" spans="1:8">
      <c r="A4" s="28" t="s">
        <v>38</v>
      </c>
      <c r="B4" s="28" t="s">
        <v>39</v>
      </c>
      <c r="C4" s="28">
        <v>1</v>
      </c>
      <c r="D4" s="28">
        <v>2</v>
      </c>
      <c r="E4" s="28" t="s">
        <v>84</v>
      </c>
      <c r="F4" s="28" t="s">
        <v>6</v>
      </c>
      <c r="G4" s="28" t="s">
        <v>7</v>
      </c>
      <c r="H4" s="28" t="s">
        <v>8</v>
      </c>
    </row>
    <row r="5" spans="1:8" ht="21">
      <c r="A5" s="7">
        <v>1</v>
      </c>
      <c r="B5" s="42" t="s">
        <v>85</v>
      </c>
      <c r="C5" s="7"/>
      <c r="D5" s="7">
        <v>4</v>
      </c>
      <c r="E5" s="29">
        <v>6</v>
      </c>
      <c r="F5" s="43" t="s">
        <v>58</v>
      </c>
      <c r="G5" s="43">
        <v>330.4</v>
      </c>
      <c r="H5" s="29">
        <f>G5*E5</f>
        <v>1982.3999999999999</v>
      </c>
    </row>
    <row r="6" spans="1:8" ht="76.5" customHeight="1">
      <c r="A6" s="7" t="s">
        <v>86</v>
      </c>
      <c r="B6" s="8" t="s">
        <v>42</v>
      </c>
      <c r="C6" s="29">
        <v>9.06</v>
      </c>
      <c r="D6" s="10">
        <v>19.739999999999998</v>
      </c>
      <c r="E6" s="29">
        <v>10.18</v>
      </c>
      <c r="F6" s="10" t="s">
        <v>43</v>
      </c>
      <c r="G6" s="10">
        <v>153.84</v>
      </c>
      <c r="H6" s="29">
        <f t="shared" ref="H6:H18" si="0">G6*E6</f>
        <v>1566.0912000000001</v>
      </c>
    </row>
    <row r="7" spans="1:8" ht="89.25">
      <c r="A7" s="7" t="s">
        <v>87</v>
      </c>
      <c r="B7" s="44" t="s">
        <v>88</v>
      </c>
      <c r="C7" s="29">
        <v>0.56999999999999995</v>
      </c>
      <c r="D7" s="10">
        <v>7.82</v>
      </c>
      <c r="E7" s="29">
        <v>0.97</v>
      </c>
      <c r="F7" s="10" t="s">
        <v>18</v>
      </c>
      <c r="G7" s="10">
        <v>415.58</v>
      </c>
      <c r="H7" s="29">
        <f t="shared" si="0"/>
        <v>403.11259999999999</v>
      </c>
    </row>
    <row r="8" spans="1:8" ht="63.75">
      <c r="A8" s="7" t="s">
        <v>64</v>
      </c>
      <c r="B8" s="8" t="s">
        <v>47</v>
      </c>
      <c r="C8" s="29">
        <v>0.95</v>
      </c>
      <c r="D8" s="10">
        <v>13.14</v>
      </c>
      <c r="E8" s="29">
        <v>1.21</v>
      </c>
      <c r="F8" s="10" t="s">
        <v>18</v>
      </c>
      <c r="G8" s="10">
        <v>1438.96</v>
      </c>
      <c r="H8" s="29">
        <f t="shared" si="0"/>
        <v>1741.1415999999999</v>
      </c>
    </row>
    <row r="9" spans="1:8" ht="102">
      <c r="A9" s="7" t="s">
        <v>89</v>
      </c>
      <c r="B9" s="8" t="s">
        <v>90</v>
      </c>
      <c r="C9" s="29">
        <v>10.650085000000001</v>
      </c>
      <c r="D9" s="29">
        <v>7.1368910000000003</v>
      </c>
      <c r="E9" s="29">
        <v>2.3279999999999998</v>
      </c>
      <c r="F9" s="10" t="s">
        <v>18</v>
      </c>
      <c r="G9" s="10">
        <v>5444.32</v>
      </c>
      <c r="H9" s="29">
        <f t="shared" si="0"/>
        <v>12674.376959999998</v>
      </c>
    </row>
    <row r="10" spans="1:8" ht="102">
      <c r="A10" s="7" t="s">
        <v>91</v>
      </c>
      <c r="B10" s="8" t="s">
        <v>17</v>
      </c>
      <c r="C10" s="7">
        <v>42.051000000000002</v>
      </c>
      <c r="D10" s="10" t="s">
        <v>18</v>
      </c>
      <c r="E10" s="29">
        <v>4.5339999999999998</v>
      </c>
      <c r="F10" s="10" t="s">
        <v>18</v>
      </c>
      <c r="G10" s="10">
        <v>5891.97</v>
      </c>
      <c r="H10" s="29">
        <f t="shared" si="0"/>
        <v>26714.19198</v>
      </c>
    </row>
    <row r="11" spans="1:8" ht="87.75" customHeight="1">
      <c r="A11" s="7" t="s">
        <v>92</v>
      </c>
      <c r="B11" s="8" t="s">
        <v>93</v>
      </c>
      <c r="C11" s="29"/>
      <c r="D11" s="29"/>
      <c r="E11" s="7">
        <v>1.454</v>
      </c>
      <c r="F11" s="10" t="s">
        <v>18</v>
      </c>
      <c r="G11" s="10">
        <v>6092.63</v>
      </c>
      <c r="H11" s="29">
        <f t="shared" si="0"/>
        <v>8858.6840200000006</v>
      </c>
    </row>
    <row r="12" spans="1:8" ht="48" customHeight="1">
      <c r="A12" s="7">
        <v>8</v>
      </c>
      <c r="B12" s="8" t="s">
        <v>94</v>
      </c>
      <c r="C12" s="29"/>
      <c r="D12" s="29"/>
      <c r="E12" s="7">
        <v>0.63</v>
      </c>
      <c r="F12" s="10" t="s">
        <v>73</v>
      </c>
      <c r="G12" s="10">
        <v>77259.94</v>
      </c>
      <c r="H12" s="29">
        <f t="shared" si="0"/>
        <v>48673.762200000005</v>
      </c>
    </row>
    <row r="13" spans="1:8" ht="12.75" customHeight="1">
      <c r="A13" s="7">
        <v>9</v>
      </c>
      <c r="B13" s="8" t="s">
        <v>50</v>
      </c>
      <c r="C13" s="29"/>
      <c r="D13" s="45"/>
      <c r="E13" s="29"/>
      <c r="F13" s="10"/>
      <c r="G13" s="10"/>
      <c r="H13" s="29">
        <f t="shared" si="0"/>
        <v>0</v>
      </c>
    </row>
    <row r="14" spans="1:8" ht="15.75">
      <c r="A14" s="7">
        <v>10</v>
      </c>
      <c r="B14" s="8" t="s">
        <v>95</v>
      </c>
      <c r="C14" s="29">
        <v>0.56999999999999995</v>
      </c>
      <c r="D14" s="10">
        <v>7.82</v>
      </c>
      <c r="E14" s="29">
        <v>0.97</v>
      </c>
      <c r="F14" s="10" t="s">
        <v>18</v>
      </c>
      <c r="G14" s="10">
        <v>363.98</v>
      </c>
      <c r="H14" s="29">
        <f t="shared" si="0"/>
        <v>353.06060000000002</v>
      </c>
    </row>
    <row r="15" spans="1:8" ht="15.75">
      <c r="A15" s="7">
        <v>11</v>
      </c>
      <c r="B15" s="8" t="s">
        <v>96</v>
      </c>
      <c r="C15" s="29">
        <v>3.7</v>
      </c>
      <c r="D15" s="10">
        <v>5.18</v>
      </c>
      <c r="E15" s="29">
        <v>3.01</v>
      </c>
      <c r="F15" s="10" t="s">
        <v>18</v>
      </c>
      <c r="G15" s="10">
        <v>893.67</v>
      </c>
      <c r="H15" s="29">
        <f t="shared" si="0"/>
        <v>2689.9466999999995</v>
      </c>
    </row>
    <row r="16" spans="1:8" ht="15.75">
      <c r="A16" s="7">
        <v>12</v>
      </c>
      <c r="B16" s="8" t="s">
        <v>97</v>
      </c>
      <c r="C16" s="29">
        <v>4.2</v>
      </c>
      <c r="D16" s="10">
        <v>10.35</v>
      </c>
      <c r="E16" s="29">
        <v>6.02</v>
      </c>
      <c r="F16" s="10" t="s">
        <v>18</v>
      </c>
      <c r="G16" s="10">
        <v>496.4</v>
      </c>
      <c r="H16" s="29">
        <f t="shared" si="0"/>
        <v>2988.3279999999995</v>
      </c>
    </row>
    <row r="17" spans="1:8" ht="15.75">
      <c r="A17" s="7">
        <v>13</v>
      </c>
      <c r="B17" s="8" t="s">
        <v>98</v>
      </c>
      <c r="C17" s="29">
        <v>4.3499999999999996</v>
      </c>
      <c r="D17" s="10">
        <v>13.14</v>
      </c>
      <c r="E17" s="29">
        <v>1.21</v>
      </c>
      <c r="F17" s="10" t="s">
        <v>18</v>
      </c>
      <c r="G17" s="10">
        <v>819.59</v>
      </c>
      <c r="H17" s="29">
        <f t="shared" si="0"/>
        <v>991.70389999999998</v>
      </c>
    </row>
    <row r="18" spans="1:8" ht="15.75">
      <c r="A18" s="7">
        <v>14</v>
      </c>
      <c r="B18" s="8" t="s">
        <v>55</v>
      </c>
      <c r="C18" s="29">
        <v>9.06</v>
      </c>
      <c r="D18" s="10">
        <v>19.739999999999998</v>
      </c>
      <c r="E18" s="29">
        <v>10.18</v>
      </c>
      <c r="F18" s="10" t="s">
        <v>18</v>
      </c>
      <c r="G18" s="10">
        <v>177.1</v>
      </c>
      <c r="H18" s="29">
        <f t="shared" si="0"/>
        <v>1802.8779999999999</v>
      </c>
    </row>
    <row r="19" spans="1:8">
      <c r="A19" s="33"/>
      <c r="B19" s="88"/>
      <c r="C19" s="88"/>
      <c r="D19" s="88"/>
      <c r="E19" s="88"/>
      <c r="F19" s="88"/>
      <c r="G19" s="88"/>
      <c r="H19" s="29">
        <f>SUM(H5:H18)</f>
        <v>111439.67775999998</v>
      </c>
    </row>
    <row r="20" spans="1:8" ht="15" customHeight="1">
      <c r="B20" s="82" t="s">
        <v>99</v>
      </c>
      <c r="C20" s="82"/>
      <c r="D20" s="82"/>
      <c r="E20" s="82"/>
      <c r="F20" s="82"/>
      <c r="G20" s="82"/>
      <c r="H20" s="82"/>
    </row>
    <row r="21" spans="1:8">
      <c r="B21" s="82"/>
      <c r="C21" s="82"/>
      <c r="D21" s="82"/>
      <c r="E21" s="82"/>
      <c r="F21" s="82"/>
      <c r="G21" s="82"/>
      <c r="H21" s="82"/>
    </row>
    <row r="22" spans="1:8">
      <c r="B22" s="82"/>
      <c r="C22" s="82"/>
      <c r="D22" s="82"/>
      <c r="E22" s="82"/>
      <c r="F22" s="82"/>
      <c r="G22" s="82"/>
      <c r="H22" s="82"/>
    </row>
    <row r="23" spans="1:8">
      <c r="B23" s="82"/>
      <c r="C23" s="82"/>
      <c r="D23" s="82"/>
      <c r="E23" s="82"/>
      <c r="F23" s="82"/>
      <c r="G23" s="82"/>
      <c r="H23" s="82"/>
    </row>
  </sheetData>
  <mergeCells count="5">
    <mergeCell ref="A1:H1"/>
    <mergeCell ref="A2:H2"/>
    <mergeCell ref="A3:H3"/>
    <mergeCell ref="B19:G19"/>
    <mergeCell ref="B20:H2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21"/>
  <sheetViews>
    <sheetView topLeftCell="A10" workbookViewId="0">
      <selection activeCell="H18" sqref="H18"/>
    </sheetView>
  </sheetViews>
  <sheetFormatPr defaultRowHeight="34.5" customHeight="1"/>
  <cols>
    <col min="1" max="1" width="7.7109375" customWidth="1"/>
    <col min="2" max="2" width="46.140625" customWidth="1"/>
    <col min="3" max="3" width="9.85546875" hidden="1" customWidth="1"/>
    <col min="4" max="4" width="11.7109375" style="62" hidden="1" customWidth="1"/>
    <col min="5" max="5" width="8.28515625" customWidth="1"/>
    <col min="6" max="6" width="7.42578125" customWidth="1"/>
    <col min="7" max="7" width="9.7109375" customWidth="1"/>
    <col min="8" max="8" width="14.85546875" customWidth="1"/>
  </cols>
  <sheetData>
    <row r="1" spans="1:11" ht="34.5" customHeight="1">
      <c r="A1" s="89" t="s">
        <v>0</v>
      </c>
      <c r="B1" s="89"/>
      <c r="C1" s="89"/>
      <c r="D1" s="89"/>
      <c r="E1" s="89"/>
      <c r="F1" s="89"/>
      <c r="G1" s="89"/>
      <c r="H1" s="89"/>
      <c r="I1" s="46"/>
    </row>
    <row r="2" spans="1:11" ht="34.5" customHeight="1">
      <c r="A2" s="90" t="s">
        <v>100</v>
      </c>
      <c r="B2" s="91"/>
      <c r="C2" s="91"/>
      <c r="D2" s="91"/>
      <c r="E2" s="91"/>
      <c r="F2" s="91"/>
      <c r="G2" s="91"/>
      <c r="H2" s="91"/>
      <c r="I2" s="47"/>
    </row>
    <row r="3" spans="1:11" ht="34.5" customHeight="1">
      <c r="A3" s="28" t="s">
        <v>38</v>
      </c>
      <c r="B3" s="28" t="s">
        <v>39</v>
      </c>
      <c r="C3" s="48">
        <v>1</v>
      </c>
      <c r="D3" s="48" t="s">
        <v>101</v>
      </c>
      <c r="E3" s="48" t="s">
        <v>102</v>
      </c>
      <c r="F3" s="48" t="s">
        <v>103</v>
      </c>
      <c r="G3" s="48" t="s">
        <v>104</v>
      </c>
      <c r="H3" s="48" t="s">
        <v>101</v>
      </c>
    </row>
    <row r="4" spans="1:11" ht="80.25" customHeight="1">
      <c r="A4" s="7" t="s">
        <v>105</v>
      </c>
      <c r="B4" s="49" t="s">
        <v>106</v>
      </c>
      <c r="C4" s="10">
        <v>76.400000000000006</v>
      </c>
      <c r="D4" s="43">
        <f>C4*G4</f>
        <v>11753.376000000002</v>
      </c>
      <c r="E4" s="43">
        <v>31.76</v>
      </c>
      <c r="F4" s="10" t="s">
        <v>18</v>
      </c>
      <c r="G4" s="10">
        <v>153.84</v>
      </c>
      <c r="H4" s="50">
        <f t="shared" ref="H4:H17" si="0">E4*G4</f>
        <v>4885.9584000000004</v>
      </c>
    </row>
    <row r="5" spans="1:11" ht="80.25" customHeight="1">
      <c r="A5" s="7" t="s">
        <v>107</v>
      </c>
      <c r="B5" s="51" t="s">
        <v>108</v>
      </c>
      <c r="C5" s="10"/>
      <c r="D5" s="10"/>
      <c r="E5" s="43">
        <v>2.97</v>
      </c>
      <c r="F5" s="10" t="s">
        <v>18</v>
      </c>
      <c r="G5" s="10">
        <v>415.84</v>
      </c>
      <c r="H5" s="50">
        <f t="shared" si="0"/>
        <v>1235.0447999999999</v>
      </c>
    </row>
    <row r="6" spans="1:11" ht="80.25" customHeight="1">
      <c r="A6" s="7" t="s">
        <v>46</v>
      </c>
      <c r="B6" s="8" t="s">
        <v>109</v>
      </c>
      <c r="C6" s="10"/>
      <c r="D6" s="10"/>
      <c r="E6" s="43">
        <v>4.88</v>
      </c>
      <c r="F6" s="10" t="s">
        <v>18</v>
      </c>
      <c r="G6" s="10">
        <v>1438.96</v>
      </c>
      <c r="H6" s="50">
        <f t="shared" si="0"/>
        <v>7022.1247999999996</v>
      </c>
    </row>
    <row r="7" spans="1:11" ht="80.25" customHeight="1">
      <c r="A7" s="7" t="s">
        <v>110</v>
      </c>
      <c r="B7" s="8" t="s">
        <v>111</v>
      </c>
      <c r="C7" s="10"/>
      <c r="D7" s="10"/>
      <c r="E7" s="43">
        <v>5.95</v>
      </c>
      <c r="F7" s="10" t="s">
        <v>18</v>
      </c>
      <c r="G7" s="10">
        <v>4858.76</v>
      </c>
      <c r="H7" s="50">
        <f t="shared" si="0"/>
        <v>28909.622000000003</v>
      </c>
    </row>
    <row r="8" spans="1:11" ht="80.25" customHeight="1" thickBot="1">
      <c r="A8" s="7" t="s">
        <v>112</v>
      </c>
      <c r="B8" s="52" t="s">
        <v>68</v>
      </c>
      <c r="C8" s="53">
        <v>10.199999999999999</v>
      </c>
      <c r="D8" s="53" t="s">
        <v>61</v>
      </c>
      <c r="E8" s="53">
        <v>8.92</v>
      </c>
      <c r="F8" s="10" t="s">
        <v>18</v>
      </c>
      <c r="G8" s="10">
        <v>5891.97</v>
      </c>
      <c r="H8" s="50">
        <f t="shared" si="0"/>
        <v>52556.3724</v>
      </c>
    </row>
    <row r="9" spans="1:11" ht="80.25" customHeight="1" thickBot="1">
      <c r="A9" s="7" t="s">
        <v>113</v>
      </c>
      <c r="B9" s="54" t="s">
        <v>70</v>
      </c>
      <c r="C9" s="55">
        <v>14.74</v>
      </c>
      <c r="D9" s="54" t="s">
        <v>61</v>
      </c>
      <c r="E9" s="53">
        <v>5.95</v>
      </c>
      <c r="F9" s="10" t="s">
        <v>18</v>
      </c>
      <c r="G9" s="10">
        <v>6092.63</v>
      </c>
      <c r="H9" s="50">
        <f t="shared" si="0"/>
        <v>36251.148500000003</v>
      </c>
    </row>
    <row r="10" spans="1:11" ht="80.25" customHeight="1" thickBot="1">
      <c r="A10" s="92" t="s">
        <v>114</v>
      </c>
      <c r="B10" s="56" t="s">
        <v>75</v>
      </c>
      <c r="C10" s="55">
        <v>0.79</v>
      </c>
      <c r="D10" s="56" t="s">
        <v>73</v>
      </c>
      <c r="E10" s="53">
        <v>0.66</v>
      </c>
      <c r="F10" s="52" t="s">
        <v>73</v>
      </c>
      <c r="G10" s="53">
        <v>79086.94</v>
      </c>
      <c r="H10" s="50">
        <f t="shared" si="0"/>
        <v>52197.380400000002</v>
      </c>
    </row>
    <row r="11" spans="1:11" ht="34.5" customHeight="1" thickBot="1">
      <c r="A11" s="93"/>
      <c r="B11" s="57"/>
      <c r="C11" s="55">
        <v>1.85</v>
      </c>
      <c r="D11" s="56" t="s">
        <v>73</v>
      </c>
      <c r="E11" s="53">
        <v>0.99</v>
      </c>
      <c r="F11" s="52" t="s">
        <v>73</v>
      </c>
      <c r="G11" s="53">
        <v>77259.94</v>
      </c>
      <c r="H11" s="50">
        <f t="shared" si="0"/>
        <v>76487.340599999996</v>
      </c>
    </row>
    <row r="12" spans="1:11" ht="15.75" customHeight="1">
      <c r="A12" s="7">
        <v>8</v>
      </c>
      <c r="B12" s="31" t="s">
        <v>50</v>
      </c>
      <c r="C12" s="10"/>
      <c r="D12" s="43"/>
      <c r="E12" s="58"/>
      <c r="F12" s="10"/>
      <c r="G12" s="10"/>
      <c r="H12" s="50">
        <f t="shared" si="0"/>
        <v>0</v>
      </c>
    </row>
    <row r="13" spans="1:11" ht="15.75" customHeight="1">
      <c r="A13" s="7" t="s">
        <v>23</v>
      </c>
      <c r="B13" s="8" t="s">
        <v>115</v>
      </c>
      <c r="C13" s="10">
        <f>9.05+262.33</f>
        <v>271.38</v>
      </c>
      <c r="D13" s="43">
        <f>C13*G13</f>
        <v>242524.16459999999</v>
      </c>
      <c r="E13" s="58">
        <v>8.9600000000000009</v>
      </c>
      <c r="F13" s="10" t="s">
        <v>18</v>
      </c>
      <c r="G13" s="10">
        <v>893.67</v>
      </c>
      <c r="H13" s="50">
        <f t="shared" si="0"/>
        <v>8007.2832000000008</v>
      </c>
    </row>
    <row r="14" spans="1:11" ht="15.75" customHeight="1">
      <c r="A14" s="7" t="s">
        <v>25</v>
      </c>
      <c r="B14" s="8" t="s">
        <v>116</v>
      </c>
      <c r="C14" s="10">
        <v>35.42</v>
      </c>
      <c r="D14" s="43">
        <f>C14*G14</f>
        <v>12892.171600000001</v>
      </c>
      <c r="E14" s="58">
        <v>2.97</v>
      </c>
      <c r="F14" s="10" t="s">
        <v>18</v>
      </c>
      <c r="G14" s="10">
        <v>363.98</v>
      </c>
      <c r="H14" s="50">
        <f t="shared" si="0"/>
        <v>1081.0206000000001</v>
      </c>
    </row>
    <row r="15" spans="1:11" ht="15.75" customHeight="1">
      <c r="A15" s="7" t="s">
        <v>29</v>
      </c>
      <c r="B15" s="8" t="s">
        <v>117</v>
      </c>
      <c r="C15" s="10">
        <v>76.400000000000006</v>
      </c>
      <c r="D15" s="43">
        <f>C15*G15</f>
        <v>62616.676000000007</v>
      </c>
      <c r="E15" s="58">
        <v>4.88</v>
      </c>
      <c r="F15" s="10" t="s">
        <v>18</v>
      </c>
      <c r="G15" s="10">
        <v>819.59</v>
      </c>
      <c r="H15" s="50">
        <f t="shared" si="0"/>
        <v>3999.5992000000001</v>
      </c>
    </row>
    <row r="16" spans="1:11" ht="15.75" customHeight="1">
      <c r="A16" s="7" t="s">
        <v>27</v>
      </c>
      <c r="B16" s="8" t="s">
        <v>118</v>
      </c>
      <c r="C16" s="10"/>
      <c r="D16" s="43"/>
      <c r="E16" s="58">
        <v>17.899999999999999</v>
      </c>
      <c r="F16" s="10" t="s">
        <v>119</v>
      </c>
      <c r="G16" s="10">
        <v>496.4</v>
      </c>
      <c r="H16" s="50">
        <f t="shared" si="0"/>
        <v>8885.56</v>
      </c>
      <c r="I16" s="59"/>
      <c r="J16" s="59"/>
      <c r="K16" s="59"/>
    </row>
    <row r="17" spans="1:14" ht="15.75" customHeight="1">
      <c r="A17" s="7" t="s">
        <v>31</v>
      </c>
      <c r="B17" s="8" t="s">
        <v>120</v>
      </c>
      <c r="C17" s="10"/>
      <c r="D17" s="43"/>
      <c r="E17" s="58">
        <v>28.93</v>
      </c>
      <c r="F17" s="10" t="s">
        <v>119</v>
      </c>
      <c r="G17" s="10">
        <v>177.1</v>
      </c>
      <c r="H17" s="50">
        <f t="shared" si="0"/>
        <v>5123.5029999999997</v>
      </c>
      <c r="I17" s="59"/>
      <c r="J17" s="59"/>
      <c r="K17" s="59"/>
    </row>
    <row r="18" spans="1:14" ht="15.75" customHeight="1">
      <c r="A18" s="7"/>
      <c r="B18" s="94" t="s">
        <v>82</v>
      </c>
      <c r="C18" s="94"/>
      <c r="D18" s="94"/>
      <c r="E18" s="94"/>
      <c r="F18" s="94"/>
      <c r="G18" s="94"/>
      <c r="H18" s="58">
        <f>SUM(H4:H17)</f>
        <v>286641.95789999998</v>
      </c>
      <c r="I18" s="59"/>
      <c r="J18" s="59"/>
      <c r="K18" s="59"/>
    </row>
    <row r="19" spans="1:14" ht="34.5" customHeight="1">
      <c r="A19" s="95"/>
      <c r="B19" s="95"/>
      <c r="C19" s="60"/>
      <c r="D19" s="60"/>
      <c r="E19" s="96" t="s">
        <v>121</v>
      </c>
      <c r="F19" s="96"/>
      <c r="G19" s="96"/>
      <c r="H19" s="96"/>
      <c r="I19" s="61"/>
      <c r="J19" s="61"/>
      <c r="K19" s="61"/>
      <c r="L19" s="61"/>
      <c r="M19" s="61"/>
      <c r="N19" s="61"/>
    </row>
    <row r="20" spans="1:14" ht="34.5" customHeight="1">
      <c r="E20" s="96"/>
      <c r="F20" s="96"/>
      <c r="G20" s="96"/>
      <c r="H20" s="96"/>
      <c r="I20" s="61"/>
      <c r="J20" s="61"/>
      <c r="K20" s="61"/>
      <c r="L20" s="61"/>
      <c r="M20" s="61"/>
      <c r="N20" s="61"/>
    </row>
    <row r="21" spans="1:14" ht="34.5" customHeight="1">
      <c r="E21" s="96"/>
      <c r="F21" s="96"/>
      <c r="G21" s="96"/>
      <c r="H21" s="96"/>
      <c r="I21" s="61"/>
      <c r="J21" s="61"/>
      <c r="K21" s="61"/>
      <c r="L21" s="61"/>
      <c r="M21" s="61"/>
      <c r="N21" s="61"/>
    </row>
  </sheetData>
  <mergeCells count="6">
    <mergeCell ref="A1:H1"/>
    <mergeCell ref="A2:H2"/>
    <mergeCell ref="A10:A11"/>
    <mergeCell ref="B18:G18"/>
    <mergeCell ref="A19:B19"/>
    <mergeCell ref="E19:H2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22"/>
  <sheetViews>
    <sheetView topLeftCell="A13" workbookViewId="0">
      <selection activeCell="G21" sqref="G21"/>
    </sheetView>
  </sheetViews>
  <sheetFormatPr defaultRowHeight="22.5" customHeight="1"/>
  <cols>
    <col min="1" max="1" width="7.7109375" customWidth="1"/>
    <col min="2" max="2" width="46.140625" customWidth="1"/>
    <col min="3" max="3" width="9.85546875" hidden="1" customWidth="1"/>
    <col min="4" max="4" width="11.7109375" style="62" hidden="1" customWidth="1"/>
    <col min="5" max="5" width="8.28515625" customWidth="1"/>
    <col min="6" max="6" width="7.42578125" customWidth="1"/>
    <col min="7" max="7" width="9.7109375" customWidth="1"/>
    <col min="8" max="8" width="17.7109375" customWidth="1"/>
  </cols>
  <sheetData>
    <row r="1" spans="1:9" ht="22.5" customHeight="1">
      <c r="A1" s="89" t="s">
        <v>0</v>
      </c>
      <c r="B1" s="89"/>
      <c r="C1" s="89"/>
      <c r="D1" s="89"/>
      <c r="E1" s="89"/>
      <c r="F1" s="89"/>
      <c r="G1" s="89"/>
      <c r="H1" s="89"/>
      <c r="I1" s="46"/>
    </row>
    <row r="2" spans="1:9" ht="39.75" customHeight="1">
      <c r="A2" s="90" t="s">
        <v>145</v>
      </c>
      <c r="B2" s="91"/>
      <c r="C2" s="91"/>
      <c r="D2" s="91"/>
      <c r="E2" s="91"/>
      <c r="F2" s="91"/>
      <c r="G2" s="91"/>
      <c r="H2" s="91"/>
      <c r="I2" s="47"/>
    </row>
    <row r="3" spans="1:9" ht="22.5" customHeight="1">
      <c r="A3" s="28" t="s">
        <v>38</v>
      </c>
      <c r="B3" s="28" t="s">
        <v>39</v>
      </c>
      <c r="C3" s="48">
        <v>1</v>
      </c>
      <c r="D3" s="48" t="s">
        <v>101</v>
      </c>
      <c r="E3" s="48" t="s">
        <v>102</v>
      </c>
      <c r="F3" s="48" t="s">
        <v>103</v>
      </c>
      <c r="G3" s="48" t="s">
        <v>104</v>
      </c>
      <c r="H3" s="48" t="s">
        <v>101</v>
      </c>
    </row>
    <row r="4" spans="1:9" s="37" customFormat="1" ht="39.75" customHeight="1">
      <c r="A4" s="11">
        <v>1</v>
      </c>
      <c r="B4" s="13" t="s">
        <v>57</v>
      </c>
      <c r="C4" s="13">
        <v>3</v>
      </c>
      <c r="D4" s="36" t="s">
        <v>58</v>
      </c>
      <c r="E4" s="13">
        <v>10</v>
      </c>
      <c r="F4" s="13" t="s">
        <v>122</v>
      </c>
      <c r="G4" s="13">
        <v>330.4</v>
      </c>
      <c r="H4" s="13">
        <f>E4*G4</f>
        <v>3304</v>
      </c>
    </row>
    <row r="5" spans="1:9" ht="114.75" customHeight="1">
      <c r="A5" s="7" t="s">
        <v>41</v>
      </c>
      <c r="B5" s="49" t="s">
        <v>106</v>
      </c>
      <c r="C5" s="10">
        <v>76.400000000000006</v>
      </c>
      <c r="D5" s="43">
        <f>C5*G5</f>
        <v>11753.376000000002</v>
      </c>
      <c r="E5" s="43">
        <v>35.47</v>
      </c>
      <c r="F5" s="10" t="s">
        <v>18</v>
      </c>
      <c r="G5" s="10">
        <v>153.84</v>
      </c>
      <c r="H5" s="13">
        <f t="shared" ref="H5:H17" si="0">E5*G5</f>
        <v>5456.7047999999995</v>
      </c>
    </row>
    <row r="6" spans="1:9" ht="85.5" customHeight="1">
      <c r="A6" s="7" t="s">
        <v>107</v>
      </c>
      <c r="B6" s="51" t="s">
        <v>108</v>
      </c>
      <c r="C6" s="10"/>
      <c r="D6" s="10"/>
      <c r="E6" s="43">
        <v>3.55</v>
      </c>
      <c r="F6" s="10" t="s">
        <v>18</v>
      </c>
      <c r="G6" s="10">
        <v>415.58</v>
      </c>
      <c r="H6" s="13">
        <f t="shared" si="0"/>
        <v>1475.309</v>
      </c>
    </row>
    <row r="7" spans="1:9" ht="78" customHeight="1">
      <c r="A7" s="7" t="s">
        <v>46</v>
      </c>
      <c r="B7" s="8" t="s">
        <v>109</v>
      </c>
      <c r="C7" s="10"/>
      <c r="D7" s="10"/>
      <c r="E7" s="43">
        <v>5.96</v>
      </c>
      <c r="F7" s="10" t="s">
        <v>18</v>
      </c>
      <c r="G7" s="10">
        <v>1438.96</v>
      </c>
      <c r="H7" s="13">
        <f t="shared" si="0"/>
        <v>8576.2016000000003</v>
      </c>
    </row>
    <row r="8" spans="1:9" s="23" customFormat="1" ht="85.5" customHeight="1">
      <c r="A8" s="11" t="s">
        <v>123</v>
      </c>
      <c r="B8" s="13" t="s">
        <v>124</v>
      </c>
      <c r="C8" s="14">
        <v>8.5</v>
      </c>
      <c r="D8" s="38" t="s">
        <v>61</v>
      </c>
      <c r="E8" s="43">
        <v>12.05</v>
      </c>
      <c r="F8" s="10" t="s">
        <v>18</v>
      </c>
      <c r="G8" s="10">
        <v>5094.3599999999997</v>
      </c>
      <c r="H8" s="13">
        <f t="shared" si="0"/>
        <v>61387.038</v>
      </c>
    </row>
    <row r="9" spans="1:9" ht="85.5" customHeight="1">
      <c r="A9" s="11" t="s">
        <v>125</v>
      </c>
      <c r="B9" s="13" t="s">
        <v>70</v>
      </c>
      <c r="C9" s="19">
        <v>5.32</v>
      </c>
      <c r="D9" s="36" t="s">
        <v>61</v>
      </c>
      <c r="E9" s="43">
        <v>5.78</v>
      </c>
      <c r="F9" s="10" t="s">
        <v>18</v>
      </c>
      <c r="G9" s="10">
        <v>6092.63</v>
      </c>
      <c r="H9" s="13">
        <f t="shared" si="0"/>
        <v>35215.401400000002</v>
      </c>
    </row>
    <row r="10" spans="1:9" s="23" customFormat="1" ht="122.25" customHeight="1">
      <c r="A10" s="11" t="s">
        <v>126</v>
      </c>
      <c r="B10" s="12" t="s">
        <v>72</v>
      </c>
      <c r="C10" s="14">
        <v>0.75</v>
      </c>
      <c r="D10" s="11" t="s">
        <v>73</v>
      </c>
      <c r="E10" s="15">
        <v>1.573</v>
      </c>
      <c r="F10" s="14" t="s">
        <v>73</v>
      </c>
      <c r="G10" s="13">
        <v>77259.94</v>
      </c>
      <c r="H10" s="13">
        <f t="shared" si="0"/>
        <v>121529.88562</v>
      </c>
    </row>
    <row r="11" spans="1:9" s="23" customFormat="1" ht="85.5" customHeight="1">
      <c r="A11" s="36" t="s">
        <v>19</v>
      </c>
      <c r="B11" s="13" t="s">
        <v>20</v>
      </c>
      <c r="C11" s="13">
        <v>14.87</v>
      </c>
      <c r="D11" s="36" t="s">
        <v>21</v>
      </c>
      <c r="E11" s="14">
        <v>158.36000000000001</v>
      </c>
      <c r="F11" s="13" t="s">
        <v>21</v>
      </c>
      <c r="G11" s="14">
        <v>184.61</v>
      </c>
      <c r="H11" s="13">
        <f t="shared" si="0"/>
        <v>29234.839600000003</v>
      </c>
    </row>
    <row r="12" spans="1:9" ht="22.5" customHeight="1">
      <c r="A12" s="38">
        <v>7</v>
      </c>
      <c r="B12" s="35" t="s">
        <v>76</v>
      </c>
      <c r="C12" s="13"/>
      <c r="D12" s="36"/>
      <c r="E12" s="15"/>
      <c r="F12" s="13"/>
      <c r="G12" s="13"/>
      <c r="H12" s="13">
        <f t="shared" si="0"/>
        <v>0</v>
      </c>
    </row>
    <row r="13" spans="1:9" ht="22.5" customHeight="1">
      <c r="A13" s="38" t="s">
        <v>23</v>
      </c>
      <c r="B13" s="13" t="s">
        <v>77</v>
      </c>
      <c r="C13" s="13">
        <v>29.14</v>
      </c>
      <c r="D13" s="13" t="s">
        <v>61</v>
      </c>
      <c r="E13" s="13">
        <v>7.66</v>
      </c>
      <c r="F13" s="13" t="s">
        <v>61</v>
      </c>
      <c r="G13" s="13">
        <v>893.67</v>
      </c>
      <c r="H13" s="13">
        <f t="shared" si="0"/>
        <v>6845.5122000000001</v>
      </c>
    </row>
    <row r="14" spans="1:9" ht="22.5" customHeight="1">
      <c r="A14" s="38" t="s">
        <v>25</v>
      </c>
      <c r="B14" s="13" t="s">
        <v>127</v>
      </c>
      <c r="C14" s="13">
        <v>4.1399999999999997</v>
      </c>
      <c r="D14" s="13" t="s">
        <v>61</v>
      </c>
      <c r="E14" s="13">
        <v>3.55</v>
      </c>
      <c r="F14" s="13" t="s">
        <v>61</v>
      </c>
      <c r="G14" s="13">
        <v>363.98</v>
      </c>
      <c r="H14" s="13">
        <f t="shared" si="0"/>
        <v>1292.1289999999999</v>
      </c>
    </row>
    <row r="15" spans="1:9" ht="22.5" customHeight="1">
      <c r="A15" s="38" t="s">
        <v>29</v>
      </c>
      <c r="B15" s="13" t="s">
        <v>128</v>
      </c>
      <c r="C15" s="13">
        <v>58.27</v>
      </c>
      <c r="D15" s="13" t="s">
        <v>61</v>
      </c>
      <c r="E15" s="13">
        <v>15.33</v>
      </c>
      <c r="F15" s="13" t="s">
        <v>61</v>
      </c>
      <c r="G15" s="13">
        <v>496.4</v>
      </c>
      <c r="H15" s="13">
        <f t="shared" si="0"/>
        <v>7609.8119999999999</v>
      </c>
    </row>
    <row r="16" spans="1:9" ht="22.5" customHeight="1">
      <c r="A16" s="38" t="s">
        <v>27</v>
      </c>
      <c r="B16" s="13" t="s">
        <v>129</v>
      </c>
      <c r="C16" s="13">
        <v>7</v>
      </c>
      <c r="D16" s="13" t="s">
        <v>61</v>
      </c>
      <c r="E16" s="13">
        <v>5.96</v>
      </c>
      <c r="F16" s="13" t="s">
        <v>61</v>
      </c>
      <c r="G16" s="13">
        <v>819.59</v>
      </c>
      <c r="H16" s="13">
        <f t="shared" si="0"/>
        <v>4884.7564000000002</v>
      </c>
    </row>
    <row r="17" spans="1:8" ht="22.5" customHeight="1">
      <c r="A17" s="38" t="s">
        <v>31</v>
      </c>
      <c r="B17" s="13" t="s">
        <v>81</v>
      </c>
      <c r="C17" s="13">
        <v>11</v>
      </c>
      <c r="D17" s="13" t="s">
        <v>61</v>
      </c>
      <c r="E17" s="13">
        <v>35.47</v>
      </c>
      <c r="F17" s="13" t="s">
        <v>61</v>
      </c>
      <c r="G17" s="13">
        <v>177.1</v>
      </c>
      <c r="H17" s="13">
        <f t="shared" si="0"/>
        <v>6281.7369999999992</v>
      </c>
    </row>
    <row r="18" spans="1:8" ht="22.5" customHeight="1">
      <c r="A18" s="32"/>
      <c r="B18" s="32"/>
      <c r="C18" s="32"/>
      <c r="D18" s="63"/>
      <c r="E18" s="32"/>
      <c r="F18" s="32"/>
      <c r="G18" s="15" t="s">
        <v>82</v>
      </c>
      <c r="H18" s="13">
        <f>SUM(H4:H17)</f>
        <v>293093.32662000001</v>
      </c>
    </row>
    <row r="19" spans="1:8" ht="22.5" customHeight="1">
      <c r="A19" s="32"/>
      <c r="B19" s="32"/>
      <c r="C19" s="32"/>
      <c r="D19" s="63"/>
      <c r="E19" s="32"/>
      <c r="F19" s="32"/>
      <c r="G19" s="13" t="s">
        <v>34</v>
      </c>
      <c r="H19" s="13">
        <f>H18*12/100</f>
        <v>35171.199194400004</v>
      </c>
    </row>
    <row r="20" spans="1:8" ht="22.5" customHeight="1">
      <c r="A20" s="32"/>
      <c r="B20" s="32"/>
      <c r="C20" s="32"/>
      <c r="D20" s="63"/>
      <c r="E20" s="32"/>
      <c r="F20" s="32"/>
      <c r="G20" s="13"/>
      <c r="H20" s="13">
        <f>H19+H18</f>
        <v>328264.5258144</v>
      </c>
    </row>
    <row r="21" spans="1:8" ht="33.75" customHeight="1">
      <c r="A21" s="32"/>
      <c r="B21" s="32"/>
      <c r="C21" s="32"/>
      <c r="D21" s="63"/>
      <c r="E21" s="32"/>
      <c r="F21" s="32"/>
      <c r="G21" s="13" t="s">
        <v>35</v>
      </c>
      <c r="H21" s="13">
        <f>H20*1/100</f>
        <v>3282.6452581439999</v>
      </c>
    </row>
    <row r="22" spans="1:8" ht="22.5" customHeight="1">
      <c r="A22" s="32"/>
      <c r="B22" s="32"/>
      <c r="C22" s="32"/>
      <c r="D22" s="63"/>
      <c r="E22" s="32"/>
      <c r="F22" s="32"/>
      <c r="G22" s="13" t="s">
        <v>36</v>
      </c>
      <c r="H22" s="13">
        <f>H21+H20</f>
        <v>331547.17107254401</v>
      </c>
    </row>
  </sheetData>
  <mergeCells count="2">
    <mergeCell ref="A1:H1"/>
    <mergeCell ref="A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28"/>
  <sheetViews>
    <sheetView tabSelected="1" workbookViewId="0">
      <selection activeCell="F7" sqref="F7"/>
    </sheetView>
  </sheetViews>
  <sheetFormatPr defaultRowHeight="31.5" customHeight="1"/>
  <cols>
    <col min="1" max="1" width="9.140625" style="39"/>
    <col min="2" max="2" width="42.85546875" style="37" customWidth="1"/>
    <col min="3" max="3" width="9.140625" style="23"/>
    <col min="4" max="4" width="9.140625" style="40"/>
    <col min="5" max="5" width="9.140625" style="23"/>
    <col min="6" max="6" width="16.42578125" style="41" customWidth="1"/>
    <col min="7" max="16384" width="9.140625" style="23"/>
  </cols>
  <sheetData>
    <row r="1" spans="1:6" ht="18.75">
      <c r="A1" s="78" t="s">
        <v>0</v>
      </c>
      <c r="B1" s="78"/>
      <c r="C1" s="78"/>
      <c r="D1" s="78"/>
      <c r="E1" s="78"/>
      <c r="F1" s="78"/>
    </row>
    <row r="2" spans="1:6" ht="18.75">
      <c r="A2" s="78" t="s">
        <v>1</v>
      </c>
      <c r="B2" s="78"/>
      <c r="C2" s="78"/>
      <c r="D2" s="78"/>
      <c r="E2" s="78"/>
      <c r="F2" s="78"/>
    </row>
    <row r="3" spans="1:6" ht="42.75" customHeight="1">
      <c r="A3" s="79" t="s">
        <v>146</v>
      </c>
      <c r="B3" s="80"/>
      <c r="C3" s="80"/>
      <c r="D3" s="80"/>
      <c r="E3" s="80"/>
      <c r="F3" s="81"/>
    </row>
    <row r="4" spans="1:6" s="64" customFormat="1" ht="12.75">
      <c r="A4" s="2" t="s">
        <v>3</v>
      </c>
      <c r="B4" s="2" t="s">
        <v>4</v>
      </c>
      <c r="C4" s="2" t="s">
        <v>5</v>
      </c>
      <c r="D4" s="2" t="s">
        <v>6</v>
      </c>
      <c r="E4" s="2" t="s">
        <v>7</v>
      </c>
      <c r="F4" s="2" t="s">
        <v>8</v>
      </c>
    </row>
    <row r="5" spans="1:6" ht="25.5">
      <c r="A5" s="36">
        <v>1</v>
      </c>
      <c r="B5" s="65" t="s">
        <v>57</v>
      </c>
      <c r="C5" s="50">
        <v>2</v>
      </c>
      <c r="D5" s="50" t="s">
        <v>58</v>
      </c>
      <c r="E5" s="50">
        <v>330.4</v>
      </c>
      <c r="F5" s="13">
        <f>C5*E5</f>
        <v>660.8</v>
      </c>
    </row>
    <row r="6" spans="1:6" ht="127.5">
      <c r="A6" s="11" t="s">
        <v>130</v>
      </c>
      <c r="B6" s="49" t="s">
        <v>106</v>
      </c>
      <c r="C6" s="14">
        <v>54.24</v>
      </c>
      <c r="D6" s="36" t="s">
        <v>61</v>
      </c>
      <c r="E6" s="14">
        <v>153.84</v>
      </c>
      <c r="F6" s="13">
        <f t="shared" ref="F6:F21" si="0">C6*E6</f>
        <v>8344.2816000000003</v>
      </c>
    </row>
    <row r="7" spans="1:6" ht="76.5">
      <c r="A7" s="11" t="s">
        <v>62</v>
      </c>
      <c r="B7" s="66" t="s">
        <v>63</v>
      </c>
      <c r="C7" s="14">
        <v>3.96</v>
      </c>
      <c r="D7" s="36" t="s">
        <v>61</v>
      </c>
      <c r="E7" s="14">
        <v>415.58</v>
      </c>
      <c r="F7" s="13">
        <f t="shared" si="0"/>
        <v>1645.6967999999999</v>
      </c>
    </row>
    <row r="8" spans="1:6" ht="63.75">
      <c r="A8" s="11" t="s">
        <v>131</v>
      </c>
      <c r="B8" s="66" t="s">
        <v>65</v>
      </c>
      <c r="C8" s="14">
        <v>6.66</v>
      </c>
      <c r="D8" s="38" t="s">
        <v>61</v>
      </c>
      <c r="E8" s="14">
        <v>1438.96</v>
      </c>
      <c r="F8" s="13">
        <f t="shared" si="0"/>
        <v>9583.4736000000012</v>
      </c>
    </row>
    <row r="9" spans="1:6" ht="102">
      <c r="A9" s="67" t="s">
        <v>132</v>
      </c>
      <c r="B9" s="68" t="s">
        <v>133</v>
      </c>
      <c r="C9" s="2">
        <v>5.31</v>
      </c>
      <c r="D9" s="2" t="s">
        <v>11</v>
      </c>
      <c r="E9" s="69">
        <v>4492.3599999999997</v>
      </c>
      <c r="F9" s="13">
        <f t="shared" si="0"/>
        <v>23854.431599999996</v>
      </c>
    </row>
    <row r="10" spans="1:6" ht="89.25">
      <c r="A10" s="11" t="s">
        <v>134</v>
      </c>
      <c r="B10" s="66" t="s">
        <v>135</v>
      </c>
      <c r="C10" s="14">
        <v>19.350000000000001</v>
      </c>
      <c r="D10" s="38" t="s">
        <v>61</v>
      </c>
      <c r="E10" s="14">
        <v>2873.96</v>
      </c>
      <c r="F10" s="13">
        <f t="shared" si="0"/>
        <v>55611.126000000004</v>
      </c>
    </row>
    <row r="11" spans="1:6" ht="75">
      <c r="A11" s="11" t="s">
        <v>136</v>
      </c>
      <c r="B11" s="70" t="s">
        <v>137</v>
      </c>
      <c r="C11" s="14">
        <v>91.08</v>
      </c>
      <c r="D11" s="10" t="s">
        <v>138</v>
      </c>
      <c r="E11" s="14">
        <v>293.85000000000002</v>
      </c>
      <c r="F11" s="13">
        <f t="shared" si="0"/>
        <v>26763.858</v>
      </c>
    </row>
    <row r="12" spans="1:6" ht="76.5">
      <c r="A12" s="11" t="s">
        <v>139</v>
      </c>
      <c r="B12" s="66" t="s">
        <v>70</v>
      </c>
      <c r="C12" s="71">
        <v>5.95</v>
      </c>
      <c r="D12" s="36" t="s">
        <v>61</v>
      </c>
      <c r="E12" s="14">
        <v>6092.63</v>
      </c>
      <c r="F12" s="13">
        <f t="shared" si="0"/>
        <v>36251.148500000003</v>
      </c>
    </row>
    <row r="13" spans="1:6" ht="15">
      <c r="A13" s="98" t="s">
        <v>140</v>
      </c>
      <c r="B13" s="100" t="s">
        <v>72</v>
      </c>
      <c r="C13" s="14">
        <v>0.26</v>
      </c>
      <c r="D13" s="11" t="s">
        <v>73</v>
      </c>
      <c r="E13" s="14">
        <v>79086.94</v>
      </c>
      <c r="F13" s="13">
        <f t="shared" si="0"/>
        <v>20562.6044</v>
      </c>
    </row>
    <row r="14" spans="1:6" ht="15">
      <c r="A14" s="99"/>
      <c r="B14" s="101"/>
      <c r="C14" s="14">
        <v>0.318</v>
      </c>
      <c r="D14" s="11" t="s">
        <v>73</v>
      </c>
      <c r="E14" s="14">
        <v>77259.94</v>
      </c>
      <c r="F14" s="13">
        <f t="shared" si="0"/>
        <v>24568.660920000002</v>
      </c>
    </row>
    <row r="15" spans="1:6" ht="45">
      <c r="A15" s="36" t="s">
        <v>141</v>
      </c>
      <c r="B15" s="65" t="s">
        <v>20</v>
      </c>
      <c r="C15" s="72">
        <v>13.01</v>
      </c>
      <c r="D15" s="50" t="s">
        <v>21</v>
      </c>
      <c r="E15" s="72">
        <v>184.61</v>
      </c>
      <c r="F15" s="13">
        <f t="shared" si="0"/>
        <v>2401.7761</v>
      </c>
    </row>
    <row r="16" spans="1:6" customFormat="1" ht="15">
      <c r="A16" s="7">
        <v>11</v>
      </c>
      <c r="B16" s="73" t="s">
        <v>50</v>
      </c>
      <c r="C16" s="10"/>
      <c r="D16" s="43"/>
      <c r="E16" s="58"/>
      <c r="F16" s="13">
        <f t="shared" si="0"/>
        <v>0</v>
      </c>
    </row>
    <row r="17" spans="1:9" customFormat="1" ht="31.5" customHeight="1">
      <c r="A17" s="7" t="s">
        <v>23</v>
      </c>
      <c r="B17" s="73" t="s">
        <v>115</v>
      </c>
      <c r="C17" s="10">
        <v>14.02</v>
      </c>
      <c r="D17" s="10" t="s">
        <v>18</v>
      </c>
      <c r="E17" s="10">
        <v>893.77</v>
      </c>
      <c r="F17" s="13">
        <f t="shared" si="0"/>
        <v>12530.6554</v>
      </c>
    </row>
    <row r="18" spans="1:9" customFormat="1" ht="31.5" customHeight="1">
      <c r="A18" s="7" t="s">
        <v>25</v>
      </c>
      <c r="B18" s="73" t="s">
        <v>142</v>
      </c>
      <c r="C18" s="10">
        <v>3.96</v>
      </c>
      <c r="D18" s="10" t="s">
        <v>18</v>
      </c>
      <c r="E18" s="10">
        <v>378.69</v>
      </c>
      <c r="F18" s="13">
        <f t="shared" si="0"/>
        <v>1499.6124</v>
      </c>
    </row>
    <row r="19" spans="1:9" customFormat="1" ht="31.5" customHeight="1">
      <c r="A19" s="7" t="s">
        <v>29</v>
      </c>
      <c r="B19" s="73" t="s">
        <v>118</v>
      </c>
      <c r="C19" s="10">
        <v>9.9</v>
      </c>
      <c r="D19" s="10" t="s">
        <v>119</v>
      </c>
      <c r="E19" s="10">
        <v>496.4</v>
      </c>
      <c r="F19" s="13">
        <f t="shared" si="0"/>
        <v>4914.3599999999997</v>
      </c>
      <c r="G19" s="59"/>
      <c r="H19" s="59"/>
      <c r="I19" s="59"/>
    </row>
    <row r="20" spans="1:9" customFormat="1" ht="31.5" customHeight="1">
      <c r="A20" s="7" t="s">
        <v>27</v>
      </c>
      <c r="B20" s="73" t="s">
        <v>117</v>
      </c>
      <c r="C20" s="10">
        <v>26.01</v>
      </c>
      <c r="D20" s="10" t="s">
        <v>18</v>
      </c>
      <c r="E20" s="10">
        <v>819.59</v>
      </c>
      <c r="F20" s="13">
        <f t="shared" si="0"/>
        <v>21317.535900000003</v>
      </c>
    </row>
    <row r="21" spans="1:9" customFormat="1" ht="31.5" customHeight="1">
      <c r="A21" s="7" t="s">
        <v>31</v>
      </c>
      <c r="B21" s="73" t="s">
        <v>120</v>
      </c>
      <c r="C21" s="10">
        <v>54.24</v>
      </c>
      <c r="D21" s="10" t="s">
        <v>119</v>
      </c>
      <c r="E21" s="10">
        <v>177.1</v>
      </c>
      <c r="F21" s="13">
        <f t="shared" si="0"/>
        <v>9605.9040000000005</v>
      </c>
      <c r="G21" s="59"/>
      <c r="H21" s="59"/>
      <c r="I21" s="59"/>
    </row>
    <row r="22" spans="1:9" customFormat="1" ht="16.5" customHeight="1">
      <c r="A22" s="7"/>
      <c r="B22" s="102" t="s">
        <v>82</v>
      </c>
      <c r="C22" s="103"/>
      <c r="D22" s="103"/>
      <c r="E22" s="104"/>
      <c r="F22" s="58">
        <f>SUM(F5:F21)</f>
        <v>260115.92522</v>
      </c>
      <c r="G22" s="59"/>
      <c r="H22" s="59"/>
      <c r="I22" s="59"/>
    </row>
    <row r="23" spans="1:9" customFormat="1" ht="10.5" customHeight="1">
      <c r="A23" s="74"/>
      <c r="B23" s="75"/>
      <c r="C23" s="74"/>
      <c r="D23" s="97" t="s">
        <v>143</v>
      </c>
      <c r="E23" s="97"/>
      <c r="F23" s="97"/>
    </row>
    <row r="24" spans="1:9" customFormat="1" ht="14.25" customHeight="1">
      <c r="B24" s="76"/>
      <c r="C24" s="77"/>
      <c r="D24" s="97"/>
      <c r="E24" s="97"/>
      <c r="F24" s="97"/>
    </row>
    <row r="25" spans="1:9" customFormat="1" ht="31.5" customHeight="1">
      <c r="B25" s="76"/>
      <c r="C25" s="77"/>
      <c r="D25" s="97"/>
      <c r="E25" s="97"/>
      <c r="F25" s="97"/>
    </row>
    <row r="26" spans="1:9" customFormat="1" ht="31.5" customHeight="1">
      <c r="B26" s="76"/>
      <c r="C26" s="77"/>
      <c r="D26" s="97"/>
      <c r="E26" s="97"/>
      <c r="F26" s="97"/>
    </row>
    <row r="27" spans="1:9" customFormat="1" ht="31.5" customHeight="1">
      <c r="B27" s="76"/>
      <c r="C27" s="77"/>
      <c r="D27" s="97"/>
      <c r="E27" s="97"/>
      <c r="F27" s="97"/>
    </row>
    <row r="28" spans="1:9" ht="31.5" customHeight="1">
      <c r="D28" s="97"/>
      <c r="E28" s="97"/>
      <c r="F28" s="97"/>
    </row>
  </sheetData>
  <mergeCells count="7">
    <mergeCell ref="D23:F28"/>
    <mergeCell ref="A1:F1"/>
    <mergeCell ref="A2:F2"/>
    <mergeCell ref="A3:F3"/>
    <mergeCell ref="A13:A14"/>
    <mergeCell ref="B13:B14"/>
    <mergeCell ref="B22:E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Sheet2</vt:lpstr>
      <vt:lpstr>Sheet3</vt:lpstr>
      <vt:lpstr>Sheet4</vt:lpstr>
      <vt:lpstr>Sheet5</vt:lpstr>
      <vt:lpstr>Sheet6</vt:lpstr>
      <vt:lpstr>Sheet7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2022-09-01T13:45:49Z</dcterms:created>
  <dcterms:modified xsi:type="dcterms:W3CDTF">2022-09-01T14:30:27Z</dcterms:modified>
</cp:coreProperties>
</file>