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firstSheet="27" activeTab="32"/>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s>
  <externalReferences>
    <externalReference r:id="rId38"/>
  </externalReferences>
  <calcPr calcId="124519"/>
</workbook>
</file>

<file path=xl/calcChain.xml><?xml version="1.0" encoding="utf-8"?>
<calcChain xmlns="http://schemas.openxmlformats.org/spreadsheetml/2006/main">
  <c r="F9" i="33"/>
  <c r="F18" i="37"/>
  <c r="F17"/>
  <c r="F16"/>
  <c r="F15"/>
  <c r="F14"/>
  <c r="C8" i="14"/>
  <c r="C9"/>
  <c r="C10"/>
  <c r="C11"/>
  <c r="C12"/>
  <c r="F12" s="1"/>
  <c r="C13"/>
  <c r="C7"/>
  <c r="F19"/>
  <c r="F18"/>
  <c r="F17"/>
  <c r="F16"/>
  <c r="F15"/>
  <c r="F13"/>
  <c r="F11"/>
  <c r="F10"/>
  <c r="F9"/>
  <c r="F8"/>
  <c r="F7"/>
  <c r="F6"/>
  <c r="F5"/>
  <c r="K36" i="15"/>
  <c r="K35"/>
  <c r="K34"/>
  <c r="K33"/>
  <c r="K32"/>
  <c r="K31"/>
  <c r="K22"/>
  <c r="K21"/>
  <c r="K37" s="1"/>
  <c r="F20" i="14" l="1"/>
  <c r="F21" s="1"/>
  <c r="F22" s="1"/>
  <c r="F23" s="1"/>
  <c r="F24" s="1"/>
  <c r="K38" i="15"/>
  <c r="K39" s="1"/>
  <c r="K40" l="1"/>
  <c r="K41" s="1"/>
  <c r="K36" i="16" l="1"/>
  <c r="K35"/>
  <c r="K34"/>
  <c r="K33"/>
  <c r="K32"/>
  <c r="K31"/>
  <c r="K22"/>
  <c r="K21"/>
  <c r="K37" s="1"/>
  <c r="K38" l="1"/>
  <c r="K39" s="1"/>
  <c r="K40" l="1"/>
  <c r="K41" s="1"/>
  <c r="K36" i="17" l="1"/>
  <c r="K35"/>
  <c r="K34"/>
  <c r="K33"/>
  <c r="K32"/>
  <c r="K31"/>
  <c r="K22"/>
  <c r="K21"/>
  <c r="K37" s="1"/>
  <c r="K38" l="1"/>
  <c r="K39" s="1"/>
  <c r="K40" l="1"/>
  <c r="K41" s="1"/>
  <c r="F11" i="4" l="1"/>
  <c r="F10"/>
  <c r="F9"/>
  <c r="F14"/>
  <c r="F13"/>
  <c r="F8"/>
  <c r="F7"/>
  <c r="F6"/>
  <c r="F5"/>
  <c r="F16" l="1"/>
  <c r="C10" i="2"/>
  <c r="F10" s="1"/>
  <c r="F11"/>
  <c r="F12"/>
  <c r="F8" l="1"/>
  <c r="F17"/>
  <c r="F16"/>
  <c r="F15"/>
  <c r="F14"/>
  <c r="F9"/>
  <c r="F7"/>
  <c r="F6"/>
  <c r="F5"/>
  <c r="F12" i="37"/>
  <c r="F11"/>
  <c r="F10"/>
  <c r="F9"/>
  <c r="F8"/>
  <c r="F7"/>
  <c r="F6"/>
  <c r="F5"/>
  <c r="F19" l="1"/>
  <c r="F20" s="1"/>
  <c r="F21" s="1"/>
  <c r="F22" s="1"/>
  <c r="F23" s="1"/>
  <c r="F18" i="2"/>
  <c r="F19" s="1"/>
  <c r="F20" s="1"/>
  <c r="F21" s="1"/>
  <c r="F22" s="1"/>
  <c r="F16" i="36" l="1"/>
  <c r="F15"/>
  <c r="F14"/>
  <c r="F13"/>
  <c r="F12"/>
  <c r="F10"/>
  <c r="F9"/>
  <c r="F8"/>
  <c r="F7"/>
  <c r="F6"/>
  <c r="F5"/>
  <c r="F17" s="1"/>
  <c r="F18" s="1"/>
  <c r="F19" s="1"/>
  <c r="F20" s="1"/>
  <c r="F21" s="1"/>
  <c r="C20" i="20" l="1"/>
  <c r="F20" s="1"/>
  <c r="C19"/>
  <c r="F19" s="1"/>
  <c r="C18"/>
  <c r="F18" s="1"/>
  <c r="C17"/>
  <c r="F17" s="1"/>
  <c r="C16"/>
  <c r="F16" s="1"/>
  <c r="F14"/>
  <c r="F13"/>
  <c r="F12"/>
  <c r="F11"/>
  <c r="F10"/>
  <c r="F9"/>
  <c r="F8"/>
  <c r="F7"/>
  <c r="F21" s="1"/>
  <c r="F6"/>
  <c r="F16" i="19"/>
  <c r="F15"/>
  <c r="F14"/>
  <c r="F13"/>
  <c r="F12"/>
  <c r="F17" s="1"/>
  <c r="F16" i="18"/>
  <c r="F15"/>
  <c r="F14"/>
  <c r="F13"/>
  <c r="F12"/>
  <c r="F10"/>
  <c r="F9"/>
  <c r="F8"/>
  <c r="F7"/>
  <c r="F6"/>
  <c r="F17" s="1"/>
  <c r="F5" i="35"/>
  <c r="F6"/>
  <c r="F7"/>
  <c r="F8"/>
  <c r="F9"/>
  <c r="F11"/>
  <c r="F12"/>
  <c r="F13"/>
  <c r="F14" s="1"/>
  <c r="F15" s="1"/>
  <c r="F16" s="1"/>
  <c r="F17" s="1"/>
  <c r="F16" i="34"/>
  <c r="F15"/>
  <c r="F14"/>
  <c r="F13"/>
  <c r="F12"/>
  <c r="F10"/>
  <c r="F9"/>
  <c r="F8"/>
  <c r="F7"/>
  <c r="F6"/>
  <c r="F5"/>
  <c r="F17" s="1"/>
  <c r="F18" s="1"/>
  <c r="F19" s="1"/>
  <c r="F20" s="1"/>
  <c r="F21" s="1"/>
  <c r="F16" i="33"/>
  <c r="F15"/>
  <c r="F14"/>
  <c r="F13"/>
  <c r="F12"/>
  <c r="F10"/>
  <c r="F8"/>
  <c r="F7"/>
  <c r="F6"/>
  <c r="F5"/>
  <c r="F16" i="32"/>
  <c r="F15"/>
  <c r="F14"/>
  <c r="F13"/>
  <c r="F12"/>
  <c r="F10"/>
  <c r="F9"/>
  <c r="F8"/>
  <c r="F7"/>
  <c r="F6"/>
  <c r="F5"/>
  <c r="F17" s="1"/>
  <c r="F18" s="1"/>
  <c r="F19" s="1"/>
  <c r="F20" s="1"/>
  <c r="F21" s="1"/>
  <c r="F18" i="31"/>
  <c r="F17"/>
  <c r="F16"/>
  <c r="F15"/>
  <c r="F14"/>
  <c r="F12"/>
  <c r="F11"/>
  <c r="F10"/>
  <c r="F9"/>
  <c r="F8"/>
  <c r="F7"/>
  <c r="F6"/>
  <c r="F5"/>
  <c r="F19" s="1"/>
  <c r="F20" s="1"/>
  <c r="F21" s="1"/>
  <c r="F22" s="1"/>
  <c r="F23" s="1"/>
  <c r="F16" i="30"/>
  <c r="F15"/>
  <c r="F14"/>
  <c r="F13"/>
  <c r="F12"/>
  <c r="F10"/>
  <c r="F9"/>
  <c r="F8"/>
  <c r="F7"/>
  <c r="F6"/>
  <c r="F5"/>
  <c r="F17" s="1"/>
  <c r="F18" s="1"/>
  <c r="F19" s="1"/>
  <c r="F20" s="1"/>
  <c r="F21" s="1"/>
  <c r="F16" i="29"/>
  <c r="F15"/>
  <c r="F14"/>
  <c r="F13"/>
  <c r="F12"/>
  <c r="F10"/>
  <c r="F9"/>
  <c r="F8"/>
  <c r="F7"/>
  <c r="F6"/>
  <c r="F5"/>
  <c r="F17" s="1"/>
  <c r="F18" s="1"/>
  <c r="F19" s="1"/>
  <c r="F20" s="1"/>
  <c r="F21" s="1"/>
  <c r="F17" i="33" l="1"/>
  <c r="F18" s="1"/>
  <c r="F19" s="1"/>
  <c r="F20" s="1"/>
  <c r="F21" s="1"/>
  <c r="F22" i="20"/>
  <c r="F23"/>
  <c r="F18" i="19"/>
  <c r="F19" s="1"/>
  <c r="F18" i="18"/>
  <c r="F19" s="1"/>
  <c r="F18" i="28"/>
  <c r="F17"/>
  <c r="F16"/>
  <c r="F15"/>
  <c r="F14"/>
  <c r="F12"/>
  <c r="F11"/>
  <c r="F10"/>
  <c r="F9"/>
  <c r="F8"/>
  <c r="F7"/>
  <c r="F6"/>
  <c r="F19" s="1"/>
  <c r="F20" s="1"/>
  <c r="F21" s="1"/>
  <c r="F22" s="1"/>
  <c r="F23" s="1"/>
  <c r="F5"/>
  <c r="F24" i="20" l="1"/>
  <c r="F25" s="1"/>
  <c r="F20" i="19"/>
  <c r="F21" s="1"/>
  <c r="F20" i="18"/>
  <c r="F21" s="1"/>
  <c r="F19" i="27"/>
  <c r="F18"/>
  <c r="F17"/>
  <c r="F16"/>
  <c r="F15"/>
  <c r="F13"/>
  <c r="F12"/>
  <c r="F11"/>
  <c r="F10"/>
  <c r="F9"/>
  <c r="F8"/>
  <c r="F7"/>
  <c r="F6"/>
  <c r="F5"/>
  <c r="F20" s="1"/>
  <c r="F21" s="1"/>
  <c r="F22" s="1"/>
  <c r="F23" s="1"/>
  <c r="F24" s="1"/>
  <c r="F16" i="26" l="1"/>
  <c r="F15"/>
  <c r="F14"/>
  <c r="F13"/>
  <c r="F12"/>
  <c r="F10"/>
  <c r="F9"/>
  <c r="F8"/>
  <c r="F7"/>
  <c r="F6"/>
  <c r="F5"/>
  <c r="F17" s="1"/>
  <c r="F18" s="1"/>
  <c r="F19" s="1"/>
  <c r="F20" s="1"/>
  <c r="F21" s="1"/>
  <c r="F19" i="25"/>
  <c r="F18"/>
  <c r="F17"/>
  <c r="F16"/>
  <c r="F15"/>
  <c r="F13"/>
  <c r="F12"/>
  <c r="F11"/>
  <c r="F10"/>
  <c r="F9"/>
  <c r="F8"/>
  <c r="F7"/>
  <c r="F6"/>
  <c r="F5"/>
  <c r="F20" s="1"/>
  <c r="F21" s="1"/>
  <c r="F22" s="1"/>
  <c r="F23" s="1"/>
  <c r="F24" s="1"/>
  <c r="F10" i="24"/>
  <c r="F9"/>
  <c r="F7"/>
  <c r="F6"/>
  <c r="F5"/>
  <c r="F11" s="1"/>
  <c r="F12" s="1"/>
  <c r="F13" s="1"/>
  <c r="F14" s="1"/>
  <c r="F15" s="1"/>
  <c r="F19" i="22" l="1"/>
  <c r="F18"/>
  <c r="F17"/>
  <c r="F16"/>
  <c r="F15"/>
  <c r="F13"/>
  <c r="F12"/>
  <c r="F11"/>
  <c r="F10"/>
  <c r="F9"/>
  <c r="F8"/>
  <c r="F7"/>
  <c r="F6"/>
  <c r="F5"/>
  <c r="F20" s="1"/>
  <c r="F21" s="1"/>
  <c r="F22" s="1"/>
  <c r="F23" s="1"/>
  <c r="F24" s="1"/>
  <c r="F11" i="23"/>
  <c r="F10"/>
  <c r="F8"/>
  <c r="F7"/>
  <c r="F6"/>
  <c r="F5"/>
  <c r="F12" s="1"/>
  <c r="F13" s="1"/>
  <c r="F14" s="1"/>
  <c r="F15" s="1"/>
  <c r="F16" s="1"/>
  <c r="F20" i="21" l="1"/>
  <c r="F19"/>
  <c r="F18"/>
  <c r="F17"/>
  <c r="F16"/>
  <c r="F14"/>
  <c r="F13"/>
  <c r="F12"/>
  <c r="F11"/>
  <c r="F10"/>
  <c r="F9"/>
  <c r="F8"/>
  <c r="F7"/>
  <c r="F6"/>
  <c r="F5"/>
  <c r="F21" s="1"/>
  <c r="F22" s="1"/>
  <c r="F23" s="1"/>
  <c r="F24" s="1"/>
  <c r="F25" s="1"/>
  <c r="F15" i="13" l="1"/>
  <c r="F14"/>
  <c r="F13"/>
  <c r="F12"/>
  <c r="F11"/>
  <c r="F9"/>
  <c r="F8"/>
  <c r="F7"/>
  <c r="F6"/>
  <c r="F5"/>
  <c r="F16" s="1"/>
  <c r="F17" s="1"/>
  <c r="F18" s="1"/>
  <c r="F19" s="1"/>
  <c r="F20" s="1"/>
  <c r="F17" i="12"/>
  <c r="F16"/>
  <c r="F15"/>
  <c r="F14"/>
  <c r="F13"/>
  <c r="F11"/>
  <c r="F10"/>
  <c r="F9"/>
  <c r="F8"/>
  <c r="F7"/>
  <c r="F6"/>
  <c r="F5"/>
  <c r="F18" s="1"/>
  <c r="F19" s="1"/>
  <c r="F20" s="1"/>
  <c r="F21" s="1"/>
  <c r="F22" s="1"/>
  <c r="F15" i="11"/>
  <c r="F14"/>
  <c r="F13"/>
  <c r="F12"/>
  <c r="F11"/>
  <c r="F9"/>
  <c r="F8"/>
  <c r="F7"/>
  <c r="F6"/>
  <c r="F5"/>
  <c r="F16" s="1"/>
  <c r="F17" s="1"/>
  <c r="F18" s="1"/>
  <c r="F19" s="1"/>
  <c r="F20" s="1"/>
  <c r="F15" i="10"/>
  <c r="F14"/>
  <c r="F13"/>
  <c r="F12"/>
  <c r="F11"/>
  <c r="F9"/>
  <c r="F8"/>
  <c r="F7"/>
  <c r="F6"/>
  <c r="F5"/>
  <c r="F16" s="1"/>
  <c r="F17" s="1"/>
  <c r="F18" s="1"/>
  <c r="F19" s="1"/>
  <c r="F20" s="1"/>
  <c r="F15" i="9"/>
  <c r="F14"/>
  <c r="F13"/>
  <c r="F12"/>
  <c r="F11"/>
  <c r="F9"/>
  <c r="F8"/>
  <c r="F7"/>
  <c r="F6"/>
  <c r="F5"/>
  <c r="F16" s="1"/>
  <c r="F17" s="1"/>
  <c r="F18" s="1"/>
  <c r="F19" s="1"/>
  <c r="F20" s="1"/>
  <c r="F15" i="8"/>
  <c r="F14"/>
  <c r="F13"/>
  <c r="F12"/>
  <c r="F11"/>
  <c r="F9"/>
  <c r="F8"/>
  <c r="F7"/>
  <c r="F6"/>
  <c r="F5"/>
  <c r="F16" s="1"/>
  <c r="F17" s="1"/>
  <c r="F18" s="1"/>
  <c r="F19" s="1"/>
  <c r="F20" s="1"/>
  <c r="F15" i="7"/>
  <c r="F14"/>
  <c r="F13"/>
  <c r="F12"/>
  <c r="F11"/>
  <c r="F9"/>
  <c r="F8"/>
  <c r="F7"/>
  <c r="F6"/>
  <c r="F5"/>
  <c r="F16" s="1"/>
  <c r="F17" s="1"/>
  <c r="F18" s="1"/>
  <c r="F19" s="1"/>
  <c r="F20" s="1"/>
  <c r="F15" i="6" l="1"/>
  <c r="F14"/>
  <c r="F13"/>
  <c r="F12"/>
  <c r="F11"/>
  <c r="F9"/>
  <c r="F8"/>
  <c r="F7"/>
  <c r="F6"/>
  <c r="F5"/>
  <c r="F16" s="1"/>
  <c r="F17" s="1"/>
  <c r="F18" s="1"/>
  <c r="F19" s="1"/>
  <c r="F20" s="1"/>
  <c r="F23" i="5"/>
  <c r="F22"/>
  <c r="F21"/>
  <c r="F20"/>
  <c r="F18"/>
  <c r="F17"/>
  <c r="F16"/>
  <c r="F15"/>
  <c r="F14"/>
  <c r="F13"/>
  <c r="F12"/>
  <c r="F11"/>
  <c r="F10"/>
  <c r="F9"/>
  <c r="F8"/>
  <c r="F7"/>
  <c r="F6"/>
  <c r="F5"/>
  <c r="F24" s="1"/>
  <c r="F25" s="1"/>
  <c r="F26" s="1"/>
  <c r="F27" s="1"/>
  <c r="F28" s="1"/>
  <c r="F28" i="3"/>
  <c r="F27"/>
  <c r="C25"/>
  <c r="F25" s="1"/>
  <c r="C24"/>
  <c r="F24" s="1"/>
  <c r="F22"/>
  <c r="F21"/>
  <c r="F20"/>
  <c r="F19"/>
  <c r="F18"/>
  <c r="F17"/>
  <c r="F16"/>
  <c r="F15"/>
  <c r="F14"/>
  <c r="F13"/>
  <c r="F12"/>
  <c r="F11"/>
  <c r="F10"/>
  <c r="F9"/>
  <c r="F8"/>
  <c r="F7"/>
  <c r="F6"/>
  <c r="F5"/>
  <c r="F15" i="1"/>
  <c r="F14"/>
  <c r="F13"/>
  <c r="F12"/>
  <c r="F11"/>
  <c r="F9"/>
  <c r="F8"/>
  <c r="F7"/>
  <c r="F6"/>
  <c r="F5"/>
  <c r="F16" s="1"/>
  <c r="F17" s="1"/>
  <c r="F18" s="1"/>
  <c r="F19" s="1"/>
  <c r="F20" s="1"/>
  <c r="F29" i="3" l="1"/>
  <c r="F30" s="1"/>
  <c r="F31" s="1"/>
  <c r="F32" s="1"/>
  <c r="F33" s="1"/>
</calcChain>
</file>

<file path=xl/sharedStrings.xml><?xml version="1.0" encoding="utf-8"?>
<sst xmlns="http://schemas.openxmlformats.org/spreadsheetml/2006/main" count="1875" uniqueCount="277">
  <si>
    <t>RANCHI MUNICIPAL CORPORATION, RANCHI</t>
  </si>
  <si>
    <t xml:space="preserve">BILL OF QUANTITY </t>
  </si>
  <si>
    <t>Name of Work :- Construction of PCC Road at Adalhatu near Richa Enclave pcc road to rakesh prasad (lalan) house under W-01 of RMC Ranchi</t>
  </si>
  <si>
    <t>Sl. No.</t>
  </si>
  <si>
    <t>Items of work</t>
  </si>
  <si>
    <t>Qnty.</t>
  </si>
  <si>
    <t>Unit</t>
  </si>
  <si>
    <t>Rate</t>
  </si>
  <si>
    <t>Amount</t>
  </si>
  <si>
    <t xml:space="preserve">   1
5.1.1</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</si>
  <si>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</si>
  <si>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</si>
  <si>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</si>
  <si>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</si>
  <si>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3
5.6.8</t>
  </si>
  <si>
    <t>Supplying and laying (properly as per design and drawing ) rip-rap with good quality of boulders duty packed including the cost of materials royalty all taxes etc. but excluding the cost of carriage all complete as per specification and direction of E/I.</t>
  </si>
  <si>
    <t xml:space="preserve">4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</si>
  <si>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</si>
  <si>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5.3.17.1</t>
  </si>
  <si>
    <t xml:space="preserve">Centring and shuttering including strutting ,propping etc and removal of form from Foundations,footings,base of column etc </t>
  </si>
  <si>
    <t>M2</t>
  </si>
  <si>
    <t>Carriage of materials</t>
  </si>
  <si>
    <t>i</t>
  </si>
  <si>
    <t xml:space="preserve"> Sand with lead of 49 km</t>
  </si>
  <si>
    <t>ii</t>
  </si>
  <si>
    <t>Sand local lead 13 km</t>
  </si>
  <si>
    <t>III</t>
  </si>
  <si>
    <t>Stone Boulder with lead of 36 km</t>
  </si>
  <si>
    <t>IV</t>
  </si>
  <si>
    <t>Stone chips with lead of 22 km</t>
  </si>
  <si>
    <t>v</t>
  </si>
  <si>
    <t>Earth (lead 01 KM)</t>
  </si>
  <si>
    <t>TOTAL</t>
  </si>
  <si>
    <t>GST (12%)</t>
  </si>
  <si>
    <t>L. CESS (1%)</t>
  </si>
  <si>
    <t>Name of Work :- Construction Paver Block and Shed in Oraon Masna in Chandwe under ward no-1 of RMC</t>
  </si>
  <si>
    <t xml:space="preserve">EARTH WORK IN  EXCAVATION IN FOUNDATION Trenches in ordinary soil (vide classification of soil item -A) and disposal of excavated earth as obtained to a distance upto 50 M including all lift, leveling ramming the foundation trenches, removing roots of tree shrubs all complete as per approved design, building specification and direction of E/I
5.1.1 J.S.R.           </t>
  </si>
  <si>
    <t>cum</t>
  </si>
  <si>
    <t>Providing coarse clean local SAND IN FILLING in foundation trenches or in plinth including ramming and watering in layer not exceeding 150 mm thick with all leads and 1.5 M lifts including cost of all materials, labours, royalty and taxes all complete as per building specification and direction of Engineer Incharge (Mode of measurement compacted volume) 
5.1.10 JSR</t>
  </si>
  <si>
    <t>Cum</t>
  </si>
  <si>
    <t xml:space="preserve">Providing designation 75-B, BRICK FLAT SOLING joints filled with local sand including cost of watering,taxes and royalty all complete as per building specification and direction of Engineer Incharge. 
5.6.1 JSR
</t>
  </si>
  <si>
    <t>Sqm</t>
  </si>
  <si>
    <t>Providing and laying in position cement concrete of specified grade excluding the cost of centering and shuttering - All work upto pinth level :
 1:4:8(1 cement : 4 coarse sand (Zone III) : 8 graded stone aggregate 40 mm nominal size)
5.3.1.6 JSR</t>
  </si>
  <si>
    <t>Providing and laying in position cement concrete of specified grade excluding the cost of centering and shuttering - All work upto pinth level :
 1:1.5:3(1 cement : 1.5 coarse sand (Zone III) : 3 graded stone aggregate 20 mm nominal size)
5.3.1.1 JSR</t>
  </si>
  <si>
    <t>Centering and shuttering including strutting, propping, etc. and removal of form for Foundations, footings, bases of columns, etc. mass concrete
5.3.17 JSR</t>
  </si>
  <si>
    <t>FILLING IN FOUNDATION TRENCHES AND PLINTH in sand layers not exceeding 150 mm thick well watered, rammed, fully compacted and fine dressed with earth obtained from excavation foundation trenches within a lead of 50 M and lift of 1.5 M all complete as per building specification and direction of E/I. (mode of measurement compacted volume)            
5.1.8 JSR</t>
  </si>
  <si>
    <t>Steel work welded in built up sections/ framed work, including cutting, hoisting, fixing in position and applying a priming coat of approved steel primer using structural steel etc. as required
In gratings, frames, guard bar, ladder, railings, brackets,
gates and similar works 
WT=4.80 MM TH @ 15.2 Kg/M
10.25.2 DSR</t>
  </si>
  <si>
    <t>Kg</t>
  </si>
  <si>
    <t>Structural steel work riveted, bolted or welded in built up sections, trusses and framed work, including cutting, hoisting, fixing in position and applying a priming coat of approved steel primer all complete. 
 @ 25 Kg per/sqm
10.2 DSR</t>
  </si>
  <si>
    <t>Providing and fixing precoated galvanised steel sheet roofing
accessories 0.50 mm (+0.05 %) total coated thickness, Zinccoating 120 grams per sqm as per IS: 277, in 240 mpa steel grade, 5-7 microns epoxy primer on both side of the sheet and polyester top coat 15-18 microns using self drilling/ self tapping screws complete :
Ridges plain (500 - 600mm)
12.51.1 DSR</t>
  </si>
  <si>
    <t>Mtr.</t>
  </si>
  <si>
    <t xml:space="preserve">Providing and fixing precoated galvanised iron profile sheets (size, shape and pitch of corrugation as approved by Engineer-in-charge) 0.50 mm (+ 0.05 %) total coated thickness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Engineerin-charge. The sheet shall be fixed using self drilling /self tapping screws of size (5.5x 55 mm) with EPDM seal, complete upto any pitch in horizontal/ vertical or curved surfaces, excluding the cost of purlins, rafters and trusses and including cutting to size and shape wherever required.
12.50 DSR
</t>
  </si>
  <si>
    <t>Providing primer one coat of red lead paint of approved make over new steel surface including preparing the surface after cleaning, removing dust, dirt, scales smokes and grease and cleaning the surface thoroughly  including the cost of  scaffolding and taxes all complete as per building specification and direction of E/I.
5.8.41 JSR</t>
  </si>
  <si>
    <t>sqm</t>
  </si>
  <si>
    <t>Providing 2 coats of SYNTHETIC ENAMEL PAINT of approved shade and make over STEEL SURFACE grills&amp; railings including cleaning the surface thoroughly scaffolding and taxes all complete as per building specification and direction of E/I. 
5.8.45 JSR</t>
  </si>
  <si>
    <t xml:space="preserve">Providing and laying Paver Block 80mm thick 30 grade  all complete as per building specification and direction of E/I
16.91 JSR                                    </t>
  </si>
  <si>
    <t>sq.m</t>
  </si>
  <si>
    <t>15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</si>
  <si>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</si>
  <si>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</si>
  <si>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 xml:space="preserve">16
4.1.B
</t>
  </si>
  <si>
    <t>By mix in place method (Construction of sub base by providing close graded material spreading 1.5 M lifts including cost of all materials, labours, royalty and taxes all complete as  per clause 401)                                 Gradeing iii</t>
  </si>
  <si>
    <t>17
16.91.2</t>
  </si>
  <si>
    <t xml:space="preserve">Providing and laying factory made chamfered edge Cement Concrete paver blocks in footpath, parks, lawns, drive ways or light traffic parking etc, of required strength, thickness &amp; size/ shape, made by table vibratory method using PU mould, laid in required colour &amp; pattern over 50mm thick compacted bed of sand, compacting and proper embedding/laying of inter locking paver blocks  complete all as per direction of Engineer-in-Charge 80 mm thick C.C. paver block of M-30 grade with approved color design and pattern. </t>
  </si>
  <si>
    <t>m2</t>
  </si>
  <si>
    <t>18
 5.3.1.2</t>
  </si>
  <si>
    <t>Providing and laying in position cement concrete of specified grade excluding the cost of centering and shuttering - All work up to plinth level
1:2:4 (1 Cement : 2 coarse sand zone(III): 4 graded stone aggregate 20mm nominal size)</t>
  </si>
  <si>
    <t>iii</t>
  </si>
  <si>
    <t>Bricks 07 km</t>
  </si>
  <si>
    <t>nos.</t>
  </si>
  <si>
    <t>iv</t>
  </si>
  <si>
    <t>RCC Bench</t>
  </si>
  <si>
    <t>Name of Work :- Construction of Shed in front of Durga Mandir near CMPDI gate under ward no-1 of RMC, Ranchi</t>
  </si>
  <si>
    <t>Providing and laying in position cement concrete of specified grade excluding the cost of centering and shuttering - All work upto pinth level :
 1:2:4(1 cement : 2 coarse sand (Zone III) : 4 graded stone aggregate 20 mm nominal size)
5.3.1.2 JSR</t>
  </si>
  <si>
    <t>nos</t>
  </si>
  <si>
    <t>Name of Work :- Construction of PCC Road at chouri basti (Niche tola) from pcc road amar gari house to house of lakho gari under W-01 of RMC Ranchi</t>
  </si>
  <si>
    <t>Name of Work :- Construction of PCC Road at Bhitha nadi dhepa bangali house to house of rinku under W-01 of RMC Ranchi</t>
  </si>
  <si>
    <t>Name of Work :- Construction of PCC Road at Parshad ji house to M. S. Store under W-02 of RMC Ranchi</t>
  </si>
  <si>
    <t>Name of Work :- Construction of PCC Road from house of Sanjay Sarkar to Maa Durga Store under W-01 of RMC Ranchi</t>
  </si>
  <si>
    <t>Name of Work :- Construiction of PCC road at bala ji nagar from house of shyam sundar upadhayay to house of bajrang minj Under Ward No-02.</t>
  </si>
  <si>
    <t>Name of Work :- Construiction of PCC road at binu lala house to house of sanny gadi  Under Ward No-02.</t>
  </si>
  <si>
    <t>Name of Work :- Construction of RCC Drain at near sidhu kanhu park hatma at behind of rakesh kumar house under W-02 of RMC Ranchi</t>
  </si>
  <si>
    <t>4
5.3.10</t>
  </si>
  <si>
    <t xml:space="preserve">Providing RCC-M200 with nominal mix of (1:1.5:3) in foundation and plinth with approved quality of stone --do--all   complete as per drawing and Technical specification. </t>
  </si>
  <si>
    <t>5
5.3.11</t>
  </si>
  <si>
    <t>Providing precast R.C.C. M-200 with nominal mix of (1:1.5:3) in slab of desired size with approved quality of stone chips and clean coarse sand of F.M. 2.5 to 3 including cost of curing ,shuttering ,carrying the slab manually to site and laying in position all complete (but excluding the cost of reinforcement )taxes and royalty all complete as per building specifications and direction of E/I.</t>
  </si>
  <si>
    <t xml:space="preserve">6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</si>
  <si>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</si>
  <si>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</si>
  <si>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7
5.5.5(a)</t>
  </si>
  <si>
    <t>Providing Tor steel reinforcement of 8mm,10mm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</si>
  <si>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Name of Work :- Construction of PCC Road at shyam nagar house of ramchandra ram to tapas modak house under W-02 of RMC Ranchi</t>
  </si>
  <si>
    <t>Name of Work :- Construction of RCC drain and culvert in bariyatu cheshire home road sakti kunj house of mukesh singh to cheshire home road under ward no 09.</t>
  </si>
  <si>
    <t xml:space="preserve">   1
5.1.1
BCD</t>
  </si>
  <si>
    <t>5
5.3.10</t>
  </si>
  <si>
    <t>6
5.3.11</t>
  </si>
  <si>
    <t xml:space="preserve">7
5.5.4 </t>
  </si>
  <si>
    <t>8
5.5.5(a)</t>
  </si>
  <si>
    <t>9
5.3.17.1</t>
  </si>
  <si>
    <t xml:space="preserve">Centering and Shuttering including struting,propping etc and removal of from for  Foundation, footing s bases of Coloumns etc for mass Concrete.                             </t>
  </si>
  <si>
    <t xml:space="preserve">10
5.5.30
</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</si>
  <si>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</si>
  <si>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</si>
  <si>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I</t>
  </si>
  <si>
    <t xml:space="preserve"> Sand with lead of 42 km</t>
  </si>
  <si>
    <t>II</t>
  </si>
  <si>
    <t>V</t>
  </si>
  <si>
    <t>Name of Work :- Construction of PCC road at bhatti tola uper chutia in house of anand choudhary Under Ward No-14.</t>
  </si>
  <si>
    <t>Providing labour for cleaning of site as per specification and direction E/I.</t>
  </si>
  <si>
    <t>Each</t>
  </si>
  <si>
    <t>2
5.3.11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</si>
  <si>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</si>
  <si>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 xml:space="preserve">3
5.5.5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</si>
  <si>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</si>
  <si>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Stone chips with lead of 15 km</t>
  </si>
  <si>
    <t xml:space="preserve">SAY RS. </t>
  </si>
  <si>
    <t>Name of Work :- Construction of RCC drain at bahubazar kathal toli gali no.03 house of vijay mahto to house of jyoti lakra under ward no 13.</t>
  </si>
  <si>
    <t xml:space="preserve">1
</t>
  </si>
  <si>
    <t>Providing labour for cleaning of site as per specification and direction of E/I.</t>
  </si>
  <si>
    <t>NOS</t>
  </si>
  <si>
    <t xml:space="preserve">   2
5.1.1
BCD</t>
  </si>
  <si>
    <t>3
5.1.10</t>
  </si>
  <si>
    <t>4
5.6.8</t>
  </si>
  <si>
    <t>Sand local lead 18 km</t>
  </si>
  <si>
    <t>Stone Boulder with lead of 29 km</t>
  </si>
  <si>
    <t>Name of Work :- Construction of PCC road at kadru kumhar toli from main road to sangeeta prajapati Under Ward No-24.</t>
  </si>
  <si>
    <t xml:space="preserve">2
5.3.2.1
</t>
  </si>
  <si>
    <t>3
5.3.17.1</t>
  </si>
  <si>
    <t>Name of Work :- Construction of RCC drain at near over bridge from sai heritage to polar enterprises under ward no 24.</t>
  </si>
  <si>
    <t>Sand local lead 14 km</t>
  </si>
  <si>
    <t>Name of Work :- Construction of PCC road at aashiyana colony, road no-02 river side, from afroj house to talha house Under Ward No-24.</t>
  </si>
  <si>
    <t xml:space="preserve">   2
5.1.10
BCD</t>
  </si>
  <si>
    <t xml:space="preserve">5
5.3.2.1
</t>
  </si>
  <si>
    <t>6
5.3.17.1</t>
  </si>
  <si>
    <t>Name of Work :- Construction of RCC Drain in Subhash nagar from sabita sadan to pradeep jee house in ward no-25.</t>
  </si>
  <si>
    <t>1
 5.10.1</t>
  </si>
  <si>
    <t>Dismantling of Pucca brick or lime work ……do….all complete.</t>
  </si>
  <si>
    <t xml:space="preserve"> 2
  5.1.1 +5.1.2 BCD</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</si>
  <si>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</si>
  <si>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4
5.8.6</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</si>
  <si>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</si>
  <si>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</si>
  <si>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</si>
  <si>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6
5.3.30.1</t>
  </si>
  <si>
    <t>Providing  Precast R.C.C M 200 in nominal mix (1:1.5:3) in slab ……..do…..all complete as per specification and direction of E/I.</t>
  </si>
  <si>
    <t>8
5.3.17.1</t>
  </si>
  <si>
    <t>9
5.10.2</t>
  </si>
  <si>
    <t>Dismentalling RCC work including Stacking serviceable materials in Countable stacks within 15 m lead and disposal of unserviceable materials with all leads complete as per direction</t>
  </si>
  <si>
    <t>Sand  (Lead Upto 47 km)</t>
  </si>
  <si>
    <t>Sand (Lead 16 KM)</t>
  </si>
  <si>
    <t>Stone Boulder (Lead 34  KM)</t>
  </si>
  <si>
    <t>Stone Chips (Lead 20 KM)</t>
  </si>
  <si>
    <t>Earth (Lead 01 KM)</t>
  </si>
  <si>
    <t>Total</t>
  </si>
  <si>
    <t>Name of Work :- Construction of RCC drain at bano manjil road from ashif house to Md. Irfan house under ward no 29.</t>
  </si>
  <si>
    <t xml:space="preserve"> Sand with lead of 47 km</t>
  </si>
  <si>
    <t>Sand local lead 16 km</t>
  </si>
  <si>
    <t>Stone Boulder with lead of 34 km</t>
  </si>
  <si>
    <t>Stone chips with lead of 20 km</t>
  </si>
  <si>
    <t>Name of Work :- Construction of PCC road at Dibdih sarna toli house of ward consular to house of anita kujur Under Ward No-36.</t>
  </si>
  <si>
    <t>Name of Work :- Construction of PCC road at baghat kocha dibdih kirana store to pcc main road Under Ward No-36.</t>
  </si>
  <si>
    <t>Name of Work :- Construction of RCC drain &amp; PCC road at argora (a) PCC main road to house of sarojni lakra (b) house of master jee to main drain Under Ward No-36.</t>
  </si>
  <si>
    <t xml:space="preserve">   1
5.1.1
+
5.1.2
BCD</t>
  </si>
  <si>
    <t>Name of Work :- Construction of PCC road at argora house of kausal sahu to house of sukhdeo sahu Under Ward No-36.</t>
  </si>
  <si>
    <t>Name of Work :- Construction of PCC road at new santipur bypass road house of binay mandu to choukani resturant Ward No-36.</t>
  </si>
  <si>
    <t>Name of Work :- Construction of RCC slab at (A) lajpat nagar road no. 04 near house of laxmi singh (B) dibdih near ward consular office under ward no 36.</t>
  </si>
  <si>
    <t xml:space="preserve">3
5.5.4 </t>
  </si>
  <si>
    <t>4
5.5.5(a)</t>
  </si>
  <si>
    <t>BILL OF QUANTITY</t>
  </si>
  <si>
    <r>
      <rPr>
        <b/>
        <sz val="12"/>
        <color theme="1"/>
        <rFont val="Century"/>
        <family val="1"/>
      </rPr>
      <t>Name of Work</t>
    </r>
    <r>
      <rPr>
        <sz val="12"/>
        <color theme="1"/>
        <rFont val="Century"/>
        <family val="1"/>
      </rPr>
      <t xml:space="preserve"> :- Construction of PCC Road at Mahuram Toli from Mind Tech Computer Education to house of Birbal Mirgha under ward no-06</t>
    </r>
  </si>
  <si>
    <t>1.            5.1.1</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</si>
  <si>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</si>
  <si>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t>2  5.1.10</t>
  </si>
  <si>
    <t>3
 5.6.8
WRD</t>
  </si>
  <si>
    <t>4
 5.3.1.1</t>
  </si>
  <si>
    <t>Providing and laying in position cement concrete of specified grade excluding the cost of centering and shuttering - All work up to plinth level
1:1.5:3 (1 Cement : 1.5 coarse sand zone(III): 3 graded stone aggregate 20mm nominal size)</t>
  </si>
  <si>
    <t>Centering and Shuttering including strutting, propping etc and removal of from for  
 Foundation , footing , bases of columns etc for mass concrete.</t>
  </si>
  <si>
    <t>Carriage of Materials</t>
  </si>
  <si>
    <t>(i)</t>
  </si>
  <si>
    <t>Sand  (Lead Upto 49 km)</t>
  </si>
  <si>
    <r>
      <t>M</t>
    </r>
    <r>
      <rPr>
        <b/>
        <vertAlign val="superscript"/>
        <sz val="10"/>
        <rFont val="Century"/>
        <family val="1"/>
      </rPr>
      <t>3</t>
    </r>
  </si>
  <si>
    <t>(ii)</t>
  </si>
  <si>
    <t>Sand Local (Lead 13 KM)</t>
  </si>
  <si>
    <t>(iii)</t>
  </si>
  <si>
    <t>Stone Boulder (Lead 36  KM)</t>
  </si>
  <si>
    <t>(iv)</t>
  </si>
  <si>
    <t>Stone Chips (Lead 22KM)</t>
  </si>
  <si>
    <t>(v)</t>
  </si>
  <si>
    <t>Add 1% Labour Cess (+) :</t>
  </si>
  <si>
    <t>Grand Total</t>
  </si>
  <si>
    <t xml:space="preserve">Say RS. </t>
  </si>
  <si>
    <t xml:space="preserve">                                                                                                         E.E.</t>
  </si>
  <si>
    <t xml:space="preserve">                                                                                                        RMC</t>
  </si>
  <si>
    <r>
      <rPr>
        <b/>
        <sz val="12"/>
        <color theme="1"/>
        <rFont val="Century"/>
        <family val="1"/>
      </rPr>
      <t>Name of Work</t>
    </r>
    <r>
      <rPr>
        <sz val="12"/>
        <color theme="1"/>
        <rFont val="Century"/>
        <family val="1"/>
      </rPr>
      <t xml:space="preserve"> :- Construction of PCC Road at Jaiprakash Nagar from house of Flip Tirky to house of Abhash Kujur via house of John Tirky under ward no-06</t>
    </r>
  </si>
  <si>
    <t xml:space="preserve">                                                                                                     E.E.</t>
  </si>
  <si>
    <t xml:space="preserve">                                                                                                    RMC</t>
  </si>
  <si>
    <r>
      <t>Name of Work :-</t>
    </r>
    <r>
      <rPr>
        <b/>
        <sz val="14"/>
        <rFont val="Century"/>
        <family val="1"/>
      </rPr>
      <t>Construction of RCC Drain at Mahuram Toli from Mind Tech Computer Education to house of Birbal Mirgha under ward no-06</t>
    </r>
  </si>
  <si>
    <t>1            5.10.2</t>
  </si>
  <si>
    <t>Dismantling plain cement or lime concrete work including stacking serviceable materials in countable stacks within 15M.lead and disposal of unserviceable materials with all leads complete  as per direction of E/I.</t>
  </si>
  <si>
    <t>2           5.1.1</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</si>
  <si>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</si>
  <si>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6 5.3.11</t>
  </si>
  <si>
    <t>Renforced cement conrete work in beams, suspended floors, having slopeup to 15' landing, balconies, shelves, chajjas, lintels, bands, plain windowsill ---------do----do-------E/I
1:1.5:3 (1 Cement : 1.5 coarse sand zone(III): 3 graded stone aggregate 20mm nominal size)</t>
  </si>
  <si>
    <t>7
(A)5.5.4</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</si>
  <si>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08 mm dia</t>
  </si>
  <si>
    <t>M.T.</t>
  </si>
  <si>
    <t>(B)5.5.5(a)</t>
  </si>
  <si>
    <t>10mm dia 60%</t>
  </si>
  <si>
    <r>
      <t>M</t>
    </r>
    <r>
      <rPr>
        <vertAlign val="superscript"/>
        <sz val="11"/>
        <rFont val="Century"/>
        <family val="1"/>
      </rPr>
      <t>3</t>
    </r>
  </si>
  <si>
    <t>Add 12% GST</t>
  </si>
  <si>
    <t xml:space="preserve">                                                                                                                     E.E.</t>
  </si>
  <si>
    <t xml:space="preserve">                                                                                                                    RMC</t>
  </si>
  <si>
    <t>Name of Work :- Construction of  PCC road at shiv shakti nagar Under Ward No-46.</t>
  </si>
  <si>
    <t xml:space="preserve">   2
5.1.1 +5.1.2   BCD</t>
  </si>
  <si>
    <t>5        J.B.C.D     .5.3.2.1</t>
  </si>
  <si>
    <t>Providing P.C.C.M-200 in nominal mix of (1:1.5:3) in foundation with approved quality of stone chips 20mm to 6mm size graded and clean coarse sand of F.M.2.5 to 3 including screening, shuttering,mixing cement concrete in mixer and placing in position, vibrating,striking, curing taxes and royalty all complete as per specification and direction of E/I.</t>
  </si>
  <si>
    <t>M³</t>
  </si>
  <si>
    <t>Name of Work :- Construction of RCC Drain at rahmat colony from of naushad khan to house of nehal hawari under W-48 of RMC Ranchi</t>
  </si>
  <si>
    <t>4
5.3.2.1</t>
  </si>
  <si>
    <t>(b)</t>
  </si>
  <si>
    <t>8mm</t>
  </si>
  <si>
    <t>7
5.1.7</t>
  </si>
  <si>
    <t>Providing back filling in foundation……... all complete as per building specification and direction of E/I.</t>
  </si>
  <si>
    <t>Providing Tor steel reinforcement of 08 mm,12 mm &amp; 20mm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</si>
  <si>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Name of Work :- Construction of Chhath ghat at mission gali under W-01 of RMC Ranchi</t>
  </si>
  <si>
    <t>Providing 12mm thick  cement plaster (1:6) with clean coarse sand of F.M 1.5 including screening, curing with all leads and lifts of water, scaffolding taxes and royalty all complete as per building specification and direction of E/I</t>
  </si>
  <si>
    <t>5
5.7.3</t>
  </si>
  <si>
    <t>Providing 1.5mm cement punning including Screening curing with………do……….do…..E/I.</t>
  </si>
  <si>
    <t xml:space="preserve">EARTH WORK IN  EXCAVATION IN FOUNDATION Trenches in ordinary soil (vide classification of soil item -A) and disposal of excavated earth as obtained to a distance upto 50 M including all lift, leveling ramming the foundation trenches, removing roots of tree shrubs all complete as per approved design, building specification and direction of E/I        </t>
  </si>
  <si>
    <t xml:space="preserve">1
5.1.1 J.S.R + 5.1.2  </t>
  </si>
  <si>
    <t xml:space="preserve">Providing coarse clean local SAND IN FILLING in foundation trenches or in plinth including ramming and watering in layer not exceeding 150 mm thick with all leads and 1.5 M lifts including cost of all materials, labours, royalty and taxes all complete as per building specification and direction of Engineer Incharge (Mode of measurement compacted volume) 
</t>
  </si>
  <si>
    <t>2
5.1.10 JSR</t>
  </si>
  <si>
    <t>3
5.6.1 JSR</t>
  </si>
  <si>
    <t xml:space="preserve">Providing designation 75-B, BRICK FLAT SOLING joints filled with local sand including cost of watering,taxes and royalty all complete as per building specification and direction of Engineer Incharge. </t>
  </si>
  <si>
    <t>4
 5.3.1.2</t>
  </si>
  <si>
    <t>6
5.7.11</t>
  </si>
  <si>
    <t>Providing designation 75B brick work in C.M. (1:6) in foundation &amp; plinth with approved quality of clean coarse sand of F.M. 2 to 2.5 including providing 10mm. thick mortar joints,cost of screening materials raking out joints to 15mm depth curing, taxes &amp; royalty all complete as per building specification &amp; direction of E/I.</t>
  </si>
  <si>
    <t>Name of Work :- Construction of Tikli tola kanke in chhath ghath under ward no-1 of RMC.</t>
  </si>
  <si>
    <t>7
5.2.6 JSR</t>
  </si>
  <si>
    <t xml:space="preserve">RANCHI MUNICIPAL CORPORATION,RANCHI
</t>
  </si>
  <si>
    <t xml:space="preserve"> Construction of Shed at Divyaan talab Ranchi ward no-04.</t>
  </si>
  <si>
    <t>Description of Items</t>
  </si>
  <si>
    <t>G. Qty.</t>
  </si>
  <si>
    <t>Amount 
(Rs.)</t>
  </si>
  <si>
    <t xml:space="preserve">Providing designation 75-B, BRICK FLAT SOLING joints filled with local sand including cost of watering,taxes and royalty all complete as per building specification and direction of Engineer Incharge. 
5.6.3 JSR
</t>
  </si>
  <si>
    <t xml:space="preserve">Providing designation 75-B, BRICK work in CM(1:6) in foundation and plinth. 
5.2.6 JSR
</t>
  </si>
  <si>
    <t>Providing and laying in position specified grade of reinforced cement concrete, exluding the cost of centring, shuttering, finishing and reinforcement: all work upto plinth work
1:1.5:3 (1 cement : 1.5 coarse sand (Zone III) : 3 graded stone aggregate 20 mm nominal size)
5.3.9 JSR</t>
  </si>
  <si>
    <t>Reinforced cement concrete work in beams, suspended floors, roofs having slope upto 15◦ landings, balcony, shelves, chajjas, lintels, bands, plain window sills, staircases and spiral staircases, above plinth level upto floor five level, exluding the cost of centring, shuttering, finishing and reinforcement:
1:1.5:3 (1 cement : 1.5 coarse sand (Zone III) : 3 graded stone aggregate 20 mm nominal size)
5.3.11JSR</t>
  </si>
  <si>
    <t>Centering and shuttering including strutting, propping, etc. and removal of form for Suspended floors, roofs, landings, balconies, and access, platform
5.3.17.3 JSR</t>
  </si>
  <si>
    <t>Providing tor steel reinforcement of 8 mm. dia rods as per  approved design and drawing -do--do- 
5.5.4 JSR</t>
  </si>
  <si>
    <t>Mt</t>
  </si>
  <si>
    <t>Providing tor steel reinforcement of 10 mm., 12 mm &amp; 16 mm dia rods as per  approved design and drawing -do--do- 
5.5.5 JSR</t>
  </si>
  <si>
    <t>FILLING IN FOUNDATION TRENCHES AND PLENTH in layers not exceeding 150 mm thick well watered, rammed, fully compacted and fine dressed with earth obtained from excavation foundation trenches within a lead of 50 M and lift of 1.5 M all complete as per building specification and direction of E/I. (mode of measurement compacted volume)            
5.1.7 JSR</t>
  </si>
  <si>
    <t>FILLING IN FOUNDATION TRENCHES AND PLINTH in layers not exceeding 150 mm thick well watered, rammed, fully compacted and fine dressed with earth obtained from excavation foundation trenches within a lead of 50 M and lift of 1.5 M all complete as per building specification and direction of E/I. (mode of measurement compacted volume)            
5.1.8 JSR</t>
  </si>
  <si>
    <t>Structural steel work riveted, bolted or welded in built up sections, trusses and framed work, including cutting, hoisting, fixing in position and applying a priming coat of approved steel primer all complete. 
10.2 DSR</t>
  </si>
  <si>
    <t>Providing and fixing precoated galvanised steel sheet roofing
accessories 0.50 mm (+0.05 %) total coated thickness, Zinc coating 120 grams per sqm as per IS: 277, in 240 mpa steel grade, 5-7 microns epoxy primer on both side of the sheet and polyester top coat 15-18 microns using self drilling/ self tapping screws complete :
Ridges plain (500 - 600mm)
12.51.1 DSR</t>
  </si>
  <si>
    <t>s.qm</t>
  </si>
  <si>
    <t xml:space="preserve">Providing and laying 60mm thick factory made cement concrete
interlocking paver block of M -30 grade made by block making
machine with strong vibratory compaction, of approved size, design &amp; shape, laid in required colour and pattern over and including 50mm thick compacted bed of coarse sand, filling the joints with line sand etc. all complete as per the direction of Engineer-in-charg
16.68 DSR                                    </t>
  </si>
  <si>
    <t xml:space="preserve">Providing 12mm thk. Cement plaster(1:4)-do-       (5.7.3)                         </t>
  </si>
  <si>
    <t>white washing three coats over new surface-do-(5.8.3)</t>
  </si>
  <si>
    <t>colour washing two coats over a coat of white wash over new surface-do-(5.8.22.32)</t>
  </si>
  <si>
    <t>Carriage of materials from different surface or department stores to work site including loading, transporting, unloading and stacking the materials at work site etc. all complete job. as per direction of E/I.</t>
  </si>
  <si>
    <t>Earth</t>
  </si>
  <si>
    <t>Sand</t>
  </si>
  <si>
    <t>sand local</t>
  </si>
  <si>
    <t>Aggregate</t>
  </si>
  <si>
    <t>Bricks</t>
  </si>
  <si>
    <t xml:space="preserve">Supply and fixing precast RCC bench benches including finishing etc, all complete under instruction of Engineer - in - Charge               
MR                                                                                              </t>
  </si>
  <si>
    <t>each</t>
  </si>
  <si>
    <t xml:space="preserve"> Total </t>
  </si>
  <si>
    <t>Add 12% (G.S.T.)</t>
  </si>
  <si>
    <t xml:space="preserve">Grand Total with G.S.T. </t>
  </si>
  <si>
    <t xml:space="preserve">Add labor cess@ 1% of                                             </t>
  </si>
  <si>
    <t xml:space="preserve"> Construction of Shed at Bhutahi Pooja Sthal Ranchi ward no-04.</t>
  </si>
  <si>
    <t xml:space="preserve"> Construction of Shed at Bargain talab Ranchi ward no-04.</t>
  </si>
  <si>
    <t>Name of Work :- Construction of RCC drain and slab at saritar manaya palace under ward no 03.</t>
  </si>
  <si>
    <t>Name of Work :- Construction of PCC Road at Girja toli Dibdih house of Souen to PCC Main road under ward No-36</t>
  </si>
</sst>
</file>

<file path=xl/styles.xml><?xml version="1.0" encoding="utf-8"?>
<styleSheet xmlns="http://schemas.openxmlformats.org/spreadsheetml/2006/main">
  <numFmts count="2">
    <numFmt numFmtId="164" formatCode="0.000"/>
    <numFmt numFmtId="165" formatCode="&quot;₹&quot;\ #,##0.00"/>
  </numFmts>
  <fonts count="38">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sz val="10"/>
      <name val="Arial"/>
    </font>
    <font>
      <sz val="10"/>
      <name val="Arial"/>
      <family val="2"/>
    </font>
    <font>
      <b/>
      <sz val="9"/>
      <color theme="1"/>
      <name val="Century"/>
      <family val="1"/>
    </font>
    <font>
      <b/>
      <sz val="12"/>
      <color theme="1"/>
      <name val="Calibri"/>
      <family val="2"/>
      <scheme val="minor"/>
    </font>
    <font>
      <b/>
      <u/>
      <sz val="18"/>
      <color theme="1"/>
      <name val="Century"/>
      <family val="1"/>
    </font>
    <font>
      <b/>
      <sz val="12"/>
      <color theme="1"/>
      <name val="Century"/>
      <family val="1"/>
    </font>
    <font>
      <sz val="12"/>
      <color theme="1"/>
      <name val="Century"/>
      <family val="1"/>
    </font>
    <font>
      <b/>
      <sz val="10"/>
      <color theme="1"/>
      <name val="Century"/>
      <family val="1"/>
    </font>
    <font>
      <sz val="9"/>
      <color theme="1"/>
      <name val="Century"/>
      <family val="1"/>
    </font>
    <font>
      <sz val="12"/>
      <color theme="1"/>
      <name val="Calibri"/>
      <family val="2"/>
      <scheme val="minor"/>
    </font>
    <font>
      <sz val="10"/>
      <color theme="1"/>
      <name val="Century"/>
      <family val="1"/>
    </font>
    <font>
      <b/>
      <sz val="10"/>
      <name val="Century"/>
      <family val="1"/>
    </font>
    <font>
      <b/>
      <vertAlign val="superscript"/>
      <sz val="10"/>
      <name val="Century"/>
      <family val="1"/>
    </font>
    <font>
      <b/>
      <sz val="14"/>
      <color theme="1"/>
      <name val="Century"/>
      <family val="1"/>
    </font>
    <font>
      <sz val="9"/>
      <color theme="1"/>
      <name val="Calibri"/>
      <family val="2"/>
      <scheme val="minor"/>
    </font>
    <font>
      <sz val="18"/>
      <color theme="1"/>
      <name val="Calibri"/>
      <family val="2"/>
      <scheme val="minor"/>
    </font>
    <font>
      <b/>
      <sz val="14"/>
      <name val="Century"/>
      <family val="1"/>
    </font>
    <font>
      <sz val="8"/>
      <color theme="1"/>
      <name val="Century"/>
      <family val="1"/>
    </font>
    <font>
      <sz val="11"/>
      <color theme="1"/>
      <name val="Century"/>
      <family val="1"/>
    </font>
    <font>
      <vertAlign val="superscript"/>
      <sz val="11"/>
      <name val="Century"/>
      <family val="1"/>
    </font>
    <font>
      <b/>
      <u/>
      <sz val="16"/>
      <color theme="1"/>
      <name val="Century"/>
      <family val="1"/>
    </font>
    <font>
      <b/>
      <sz val="14"/>
      <name val="Arial"/>
      <family val="2"/>
    </font>
    <font>
      <b/>
      <sz val="10"/>
      <name val="Arial"/>
      <family val="2"/>
    </font>
    <font>
      <sz val="12"/>
      <name val="Arial"/>
      <family val="2"/>
    </font>
    <font>
      <sz val="11"/>
      <name val="Arial"/>
      <family val="2"/>
    </font>
    <font>
      <sz val="12"/>
      <color theme="1"/>
      <name val="Arial"/>
      <family val="2"/>
    </font>
    <font>
      <sz val="10"/>
      <color theme="1"/>
      <name val="Arial"/>
      <family val="2"/>
    </font>
    <font>
      <sz val="12"/>
      <name val="Tahoma"/>
      <family val="2"/>
    </font>
    <font>
      <b/>
      <sz val="10"/>
      <color theme="1"/>
      <name val="Calibri"/>
      <family val="2"/>
      <scheme val="minor"/>
    </font>
    <font>
      <b/>
      <sz val="22"/>
      <color theme="1"/>
      <name val="Cambria"/>
      <family val="1"/>
      <scheme val="major"/>
    </font>
    <font>
      <sz val="18"/>
      <color theme="1"/>
      <name val="Cambria"/>
      <family val="1"/>
      <scheme val="major"/>
    </font>
    <font>
      <sz val="24"/>
      <color theme="1"/>
      <name val="Cambria"/>
      <family val="1"/>
      <scheme val="major"/>
    </font>
    <font>
      <b/>
      <sz val="20"/>
      <color theme="1"/>
      <name val="Cambria"/>
      <family val="1"/>
      <scheme val="maj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1" fillId="0" borderId="0"/>
    <xf numFmtId="0" fontId="1" fillId="0" borderId="0"/>
    <xf numFmtId="0" fontId="5" fillId="0" borderId="0"/>
    <xf numFmtId="0" fontId="6" fillId="0" borderId="0"/>
    <xf numFmtId="0" fontId="1" fillId="0" borderId="0"/>
    <xf numFmtId="0" fontId="6" fillId="0" borderId="0"/>
  </cellStyleXfs>
  <cellXfs count="169">
    <xf numFmtId="0" fontId="0" fillId="0" borderId="0" xfId="0"/>
    <xf numFmtId="0" fontId="2" fillId="0" borderId="0" xfId="0" applyFont="1" applyAlignment="1">
      <alignment horizontal="center" vertical="center"/>
    </xf>
    <xf numFmtId="0" fontId="4"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Alignment="1">
      <alignment horizontal="center" vertical="center"/>
    </xf>
    <xf numFmtId="16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0" fontId="7" fillId="0" borderId="1" xfId="0" applyFont="1" applyBorder="1" applyAlignment="1">
      <alignment horizontal="center" vertical="center"/>
    </xf>
    <xf numFmtId="164" fontId="2" fillId="0" borderId="1" xfId="0" applyNumberFormat="1" applyFont="1" applyBorder="1" applyAlignment="1">
      <alignment horizontal="center" vertical="center"/>
    </xf>
    <xf numFmtId="2"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2" fontId="8"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left" vertical="top" wrapText="1"/>
    </xf>
    <xf numFmtId="2" fontId="12" fillId="0" borderId="1" xfId="0" applyNumberFormat="1" applyFont="1" applyBorder="1" applyAlignment="1">
      <alignment horizontal="center" vertical="center"/>
    </xf>
    <xf numFmtId="165" fontId="12"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2" fontId="12" fillId="0" borderId="1"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5" fillId="0" borderId="1" xfId="0" applyFont="1" applyBorder="1" applyAlignment="1">
      <alignment horizontal="center" vertical="top" wrapText="1"/>
    </xf>
    <xf numFmtId="2" fontId="16" fillId="0" borderId="1" xfId="0" applyNumberFormat="1" applyFont="1" applyBorder="1" applyAlignment="1">
      <alignment horizontal="center" vertical="center"/>
    </xf>
    <xf numFmtId="0" fontId="15" fillId="0" borderId="1" xfId="0" applyFont="1" applyBorder="1" applyAlignment="1">
      <alignment horizontal="left" vertical="top" wrapText="1"/>
    </xf>
    <xf numFmtId="0" fontId="15" fillId="0" borderId="1" xfId="0" applyFont="1" applyBorder="1" applyAlignment="1">
      <alignment horizontal="center" wrapText="1"/>
    </xf>
    <xf numFmtId="0" fontId="12" fillId="0" borderId="1" xfId="0" applyFont="1" applyBorder="1" applyAlignment="1">
      <alignment horizontal="center" wrapText="1"/>
    </xf>
    <xf numFmtId="165" fontId="4" fillId="0" borderId="1"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165" fontId="18" fillId="0" borderId="1" xfId="0" applyNumberFormat="1" applyFont="1" applyBorder="1" applyAlignment="1">
      <alignment horizontal="center" vertical="center"/>
    </xf>
    <xf numFmtId="0" fontId="19" fillId="0" borderId="0" xfId="0" applyFont="1"/>
    <xf numFmtId="0" fontId="19" fillId="0" borderId="0" xfId="0" applyFont="1" applyAlignment="1">
      <alignment horizontal="center"/>
    </xf>
    <xf numFmtId="0" fontId="15" fillId="0" borderId="1" xfId="0" applyFont="1" applyBorder="1" applyAlignment="1">
      <alignment vertical="top" wrapText="1"/>
    </xf>
    <xf numFmtId="0" fontId="4" fillId="0" borderId="1" xfId="0" applyFont="1" applyBorder="1" applyAlignment="1">
      <alignment horizontal="center" vertical="top" wrapText="1"/>
    </xf>
    <xf numFmtId="165" fontId="12" fillId="0" borderId="1" xfId="0" applyNumberFormat="1" applyFont="1" applyBorder="1" applyAlignment="1">
      <alignment horizontal="center" wrapText="1"/>
    </xf>
    <xf numFmtId="0" fontId="1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2" fillId="0" borderId="1" xfId="0" applyFont="1" applyBorder="1" applyAlignment="1">
      <alignment horizontal="center" vertical="top" wrapText="1"/>
    </xf>
    <xf numFmtId="0" fontId="15" fillId="0" borderId="1" xfId="0" applyFont="1" applyFill="1" applyBorder="1" applyAlignment="1">
      <alignment horizontal="center" vertical="top" wrapText="1"/>
    </xf>
    <xf numFmtId="2" fontId="15" fillId="0" borderId="1" xfId="0" applyNumberFormat="1" applyFont="1" applyBorder="1" applyAlignment="1">
      <alignment horizontal="center" wrapText="1"/>
    </xf>
    <xf numFmtId="165" fontId="10" fillId="0" borderId="1" xfId="0" applyNumberFormat="1" applyFont="1" applyBorder="1" applyAlignment="1">
      <alignment horizontal="center" vertical="center"/>
    </xf>
    <xf numFmtId="165" fontId="10" fillId="0" borderId="1"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8" fillId="0" borderId="0" xfId="0" applyFont="1" applyAlignment="1">
      <alignment horizontal="center" vertical="center"/>
    </xf>
    <xf numFmtId="0" fontId="27" fillId="2" borderId="1" xfId="1" applyFont="1" applyFill="1" applyBorder="1" applyAlignment="1">
      <alignment horizontal="center" vertical="top" wrapText="1"/>
    </xf>
    <xf numFmtId="0" fontId="27" fillId="2" borderId="1" xfId="1" applyFont="1" applyFill="1" applyBorder="1" applyAlignment="1">
      <alignment horizontal="center" vertical="top"/>
    </xf>
    <xf numFmtId="0" fontId="27" fillId="2" borderId="1" xfId="1" applyFont="1" applyFill="1" applyBorder="1" applyAlignment="1">
      <alignment horizontal="center" vertical="center"/>
    </xf>
    <xf numFmtId="164" fontId="6" fillId="2" borderId="1" xfId="1" applyNumberFormat="1" applyFont="1" applyFill="1" applyBorder="1" applyAlignment="1">
      <alignment horizontal="center" vertical="center"/>
    </xf>
    <xf numFmtId="0" fontId="29" fillId="2" borderId="1" xfId="2" applyNumberFormat="1" applyFont="1" applyFill="1" applyBorder="1" applyAlignment="1">
      <alignment horizontal="center" vertical="center"/>
    </xf>
    <xf numFmtId="2" fontId="6" fillId="2" borderId="1" xfId="1" applyNumberFormat="1" applyFont="1" applyFill="1" applyBorder="1" applyAlignment="1">
      <alignment horizontal="center" vertical="center" wrapText="1"/>
    </xf>
    <xf numFmtId="2"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wrapText="1"/>
    </xf>
    <xf numFmtId="164" fontId="31" fillId="2" borderId="1" xfId="1" applyNumberFormat="1" applyFont="1" applyFill="1" applyBorder="1" applyAlignment="1">
      <alignment horizontal="center" vertical="center"/>
    </xf>
    <xf numFmtId="0" fontId="31" fillId="2" borderId="1" xfId="1" applyFont="1" applyFill="1" applyBorder="1" applyAlignment="1">
      <alignment horizontal="center" vertical="center"/>
    </xf>
    <xf numFmtId="2" fontId="31" fillId="2" borderId="1" xfId="1" applyNumberFormat="1" applyFont="1" applyFill="1" applyBorder="1" applyAlignment="1">
      <alignment horizontal="center" vertical="center"/>
    </xf>
    <xf numFmtId="2" fontId="6" fillId="2" borderId="1" xfId="4" applyNumberFormat="1" applyFont="1" applyFill="1" applyBorder="1" applyAlignment="1">
      <alignment horizontal="center" vertical="center"/>
    </xf>
    <xf numFmtId="4" fontId="6" fillId="2" borderId="1" xfId="4" applyNumberFormat="1" applyFont="1" applyFill="1" applyBorder="1" applyAlignment="1">
      <alignment horizontal="center" vertical="center"/>
    </xf>
    <xf numFmtId="0" fontId="6" fillId="2" borderId="1" xfId="4" applyFont="1" applyFill="1" applyBorder="1" applyAlignment="1">
      <alignment horizontal="center" vertical="center"/>
    </xf>
    <xf numFmtId="0" fontId="28" fillId="2" borderId="1" xfId="1" applyFont="1" applyFill="1" applyBorder="1" applyAlignment="1">
      <alignment vertical="top" wrapText="1"/>
    </xf>
    <xf numFmtId="0" fontId="27" fillId="2" borderId="1" xfId="1" applyFont="1" applyFill="1" applyBorder="1" applyAlignment="1">
      <alignment vertical="center"/>
    </xf>
    <xf numFmtId="0" fontId="6" fillId="2" borderId="1" xfId="0" applyFont="1" applyFill="1" applyBorder="1" applyAlignment="1">
      <alignment horizontal="center"/>
    </xf>
    <xf numFmtId="164" fontId="27" fillId="2" borderId="1" xfId="1" applyNumberFormat="1" applyFont="1" applyFill="1" applyBorder="1" applyAlignment="1">
      <alignment horizontal="right" vertical="center"/>
    </xf>
    <xf numFmtId="2" fontId="6" fillId="2" borderId="1" xfId="0" applyNumberFormat="1" applyFont="1" applyFill="1" applyBorder="1" applyAlignment="1">
      <alignment horizontal="center" vertical="center"/>
    </xf>
    <xf numFmtId="0" fontId="6" fillId="2" borderId="1" xfId="1" applyFont="1" applyFill="1" applyBorder="1" applyAlignment="1">
      <alignment vertical="top"/>
    </xf>
    <xf numFmtId="0" fontId="27" fillId="2" borderId="1" xfId="1" applyFont="1" applyFill="1" applyBorder="1" applyAlignment="1">
      <alignment vertical="center" wrapText="1"/>
    </xf>
    <xf numFmtId="0" fontId="27" fillId="0" borderId="1" xfId="5" applyFont="1" applyBorder="1" applyAlignment="1">
      <alignment horizontal="center" vertical="top" wrapText="1"/>
    </xf>
    <xf numFmtId="164" fontId="6" fillId="0" borderId="1" xfId="5" applyNumberFormat="1" applyFont="1" applyBorder="1" applyAlignment="1">
      <alignment horizontal="center" vertical="center"/>
    </xf>
    <xf numFmtId="0" fontId="6" fillId="0" borderId="1" xfId="5" applyFont="1" applyBorder="1" applyAlignment="1">
      <alignment horizontal="center" vertical="center"/>
    </xf>
    <xf numFmtId="2" fontId="6" fillId="0" borderId="1" xfId="5" applyNumberFormat="1" applyFont="1" applyBorder="1" applyAlignment="1">
      <alignment horizontal="center" vertical="center"/>
    </xf>
    <xf numFmtId="0" fontId="0" fillId="0" borderId="1" xfId="0" applyBorder="1"/>
    <xf numFmtId="0" fontId="6" fillId="0" borderId="1" xfId="6" applyFont="1" applyBorder="1" applyAlignment="1">
      <alignment horizontal="center" vertical="center"/>
    </xf>
    <xf numFmtId="0" fontId="27" fillId="0" borderId="1" xfId="6" applyFont="1" applyBorder="1" applyAlignment="1">
      <alignment vertical="center"/>
    </xf>
    <xf numFmtId="0" fontId="26" fillId="0" borderId="1" xfId="6" applyFont="1" applyBorder="1" applyAlignment="1">
      <alignment horizontal="right" vertical="center" wrapText="1"/>
    </xf>
    <xf numFmtId="4" fontId="27" fillId="0" borderId="1" xfId="6" applyNumberFormat="1" applyFont="1" applyBorder="1" applyAlignment="1">
      <alignment horizontal="center" vertical="center"/>
    </xf>
    <xf numFmtId="4" fontId="6" fillId="0" borderId="1" xfId="6" applyNumberFormat="1" applyBorder="1" applyAlignment="1">
      <alignment horizontal="center" vertical="center"/>
    </xf>
    <xf numFmtId="0" fontId="6" fillId="0" borderId="1" xfId="6" applyFont="1" applyBorder="1" applyAlignment="1">
      <alignment vertical="center"/>
    </xf>
    <xf numFmtId="4" fontId="6" fillId="0" borderId="1" xfId="6" applyNumberFormat="1" applyFont="1" applyBorder="1" applyAlignment="1">
      <alignment horizontal="center" vertical="center"/>
    </xf>
    <xf numFmtId="0" fontId="27" fillId="0" borderId="1" xfId="6" applyNumberFormat="1" applyFont="1" applyBorder="1" applyAlignment="1">
      <alignment horizontal="center" vertical="center"/>
    </xf>
    <xf numFmtId="0" fontId="26" fillId="0" borderId="6" xfId="6" applyFont="1" applyBorder="1" applyAlignment="1">
      <alignment horizontal="right" vertical="center" wrapText="1"/>
    </xf>
    <xf numFmtId="0" fontId="26" fillId="0" borderId="0" xfId="6" applyFont="1" applyBorder="1" applyAlignment="1">
      <alignment horizontal="right" vertical="center" wrapText="1"/>
    </xf>
    <xf numFmtId="0" fontId="26" fillId="0" borderId="7" xfId="6" applyFont="1" applyBorder="1" applyAlignment="1">
      <alignment horizontal="righ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8" fillId="2" borderId="3" xfId="1" applyNumberFormat="1" applyFont="1" applyFill="1" applyBorder="1" applyAlignment="1">
      <alignment vertical="top" wrapText="1"/>
    </xf>
    <xf numFmtId="0" fontId="28" fillId="2" borderId="4" xfId="1" applyNumberFormat="1" applyFont="1" applyFill="1" applyBorder="1" applyAlignment="1">
      <alignment vertical="top" wrapText="1"/>
    </xf>
    <xf numFmtId="0" fontId="28" fillId="2" borderId="5" xfId="1" applyNumberFormat="1" applyFont="1" applyFill="1" applyBorder="1" applyAlignment="1">
      <alignment vertical="top" wrapText="1"/>
    </xf>
    <xf numFmtId="0" fontId="27" fillId="2" borderId="3" xfId="1" applyFont="1" applyFill="1" applyBorder="1" applyAlignment="1">
      <alignment horizontal="center" vertical="top"/>
    </xf>
    <xf numFmtId="0" fontId="27" fillId="2" borderId="4" xfId="1" applyFont="1" applyFill="1" applyBorder="1" applyAlignment="1">
      <alignment horizontal="center" vertical="top"/>
    </xf>
    <xf numFmtId="0" fontId="27" fillId="2" borderId="5" xfId="1" applyFont="1" applyFill="1" applyBorder="1" applyAlignment="1">
      <alignment horizontal="center" vertical="top"/>
    </xf>
    <xf numFmtId="0" fontId="28" fillId="2" borderId="3" xfId="1" applyFont="1" applyFill="1" applyBorder="1" applyAlignment="1">
      <alignment vertical="top" wrapText="1"/>
    </xf>
    <xf numFmtId="0" fontId="28" fillId="2" borderId="4" xfId="1" applyFont="1" applyFill="1" applyBorder="1" applyAlignment="1">
      <alignment vertical="top" wrapText="1"/>
    </xf>
    <xf numFmtId="0" fontId="28" fillId="2" borderId="5" xfId="1" applyFont="1" applyFill="1" applyBorder="1" applyAlignment="1">
      <alignment vertical="top" wrapText="1"/>
    </xf>
    <xf numFmtId="0" fontId="28" fillId="2" borderId="3" xfId="1" applyFont="1" applyFill="1" applyBorder="1" applyAlignment="1">
      <alignment horizontal="left" vertical="top" wrapText="1"/>
    </xf>
    <xf numFmtId="0" fontId="28" fillId="2" borderId="4" xfId="1" applyFont="1" applyFill="1" applyBorder="1" applyAlignment="1">
      <alignment horizontal="left" vertical="top" wrapText="1"/>
    </xf>
    <xf numFmtId="0" fontId="28" fillId="2" borderId="5" xfId="1" applyFont="1" applyFill="1" applyBorder="1" applyAlignment="1">
      <alignment horizontal="left" vertical="top" wrapText="1"/>
    </xf>
    <xf numFmtId="0" fontId="30" fillId="2" borderId="3" xfId="1" applyFont="1" applyFill="1" applyBorder="1" applyAlignment="1">
      <alignment horizontal="left" vertical="top" wrapText="1"/>
    </xf>
    <xf numFmtId="0" fontId="30" fillId="2" borderId="4" xfId="1" applyFont="1" applyFill="1" applyBorder="1" applyAlignment="1">
      <alignment horizontal="left" vertical="top" wrapText="1"/>
    </xf>
    <xf numFmtId="0" fontId="30" fillId="2" borderId="5" xfId="1" applyFont="1" applyFill="1" applyBorder="1" applyAlignment="1">
      <alignment horizontal="left" vertical="top" wrapText="1"/>
    </xf>
    <xf numFmtId="2" fontId="32" fillId="2" borderId="3" xfId="1" applyNumberFormat="1" applyFont="1" applyFill="1" applyBorder="1" applyAlignment="1">
      <alignment vertical="top" wrapText="1"/>
    </xf>
    <xf numFmtId="2" fontId="32" fillId="2" borderId="4" xfId="1" applyNumberFormat="1" applyFont="1" applyFill="1" applyBorder="1" applyAlignment="1">
      <alignment vertical="top" wrapText="1"/>
    </xf>
    <xf numFmtId="2" fontId="32" fillId="2" borderId="5" xfId="1" applyNumberFormat="1" applyFont="1" applyFill="1" applyBorder="1" applyAlignment="1">
      <alignment vertical="top" wrapText="1"/>
    </xf>
    <xf numFmtId="0" fontId="6" fillId="0" borderId="3" xfId="5" applyFont="1" applyBorder="1" applyAlignment="1">
      <alignment horizontal="justify" vertical="top" wrapText="1"/>
    </xf>
    <xf numFmtId="0" fontId="6" fillId="0" borderId="4" xfId="5" applyFont="1" applyBorder="1" applyAlignment="1">
      <alignment horizontal="justify" vertical="top" wrapText="1"/>
    </xf>
    <xf numFmtId="0" fontId="6" fillId="0" borderId="5" xfId="5" applyFont="1" applyBorder="1" applyAlignment="1">
      <alignment horizontal="justify" vertical="top" wrapText="1"/>
    </xf>
    <xf numFmtId="0" fontId="28" fillId="2" borderId="3" xfId="1" applyFont="1" applyFill="1" applyBorder="1" applyAlignment="1">
      <alignment horizontal="justify" vertical="top" wrapText="1"/>
    </xf>
    <xf numFmtId="0" fontId="28" fillId="2" borderId="4" xfId="1" applyFont="1" applyFill="1" applyBorder="1" applyAlignment="1">
      <alignment horizontal="justify" vertical="top" wrapText="1"/>
    </xf>
    <xf numFmtId="0" fontId="28" fillId="2" borderId="5" xfId="1" applyFont="1" applyFill="1" applyBorder="1" applyAlignment="1">
      <alignment horizontal="justify" vertical="top" wrapTex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20" fillId="0" borderId="0" xfId="0" applyFont="1"/>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5" fillId="0" borderId="4" xfId="0" applyFont="1" applyBorder="1" applyAlignment="1">
      <alignment horizontal="right" vertical="center" wrapText="1"/>
    </xf>
    <xf numFmtId="0" fontId="15" fillId="0" borderId="5" xfId="0" applyFont="1" applyBorder="1" applyAlignment="1">
      <alignment horizontal="right" vertical="center" wrapText="1"/>
    </xf>
    <xf numFmtId="0" fontId="15" fillId="0" borderId="3" xfId="0" applyFont="1" applyBorder="1" applyAlignment="1">
      <alignment horizontal="right"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2" fillId="0" borderId="3" xfId="0"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2"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1" fontId="33" fillId="0" borderId="1" xfId="0" applyNumberFormat="1" applyFont="1" applyBorder="1" applyAlignment="1">
      <alignment horizontal="center" vertical="center" wrapText="1"/>
    </xf>
    <xf numFmtId="2" fontId="33" fillId="0" borderId="1" xfId="0" applyNumberFormat="1" applyFont="1" applyBorder="1" applyAlignment="1">
      <alignment horizontal="center" vertical="center" wrapText="1"/>
    </xf>
    <xf numFmtId="164" fontId="33" fillId="0" borderId="1" xfId="0" applyNumberFormat="1" applyFont="1" applyBorder="1" applyAlignment="1">
      <alignment horizontal="center" vertical="center" wrapText="1"/>
    </xf>
    <xf numFmtId="1" fontId="33" fillId="0" borderId="1"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34" fillId="0" borderId="1" xfId="0" applyFont="1" applyBorder="1" applyAlignment="1">
      <alignment horizontal="center" vertical="top" wrapText="1"/>
    </xf>
    <xf numFmtId="0" fontId="35" fillId="0" borderId="1" xfId="0" applyFont="1" applyBorder="1" applyAlignment="1">
      <alignment horizontal="center" vertical="top" wrapText="1"/>
    </xf>
    <xf numFmtId="0" fontId="36" fillId="0" borderId="1" xfId="0" applyFont="1" applyBorder="1" applyAlignment="1">
      <alignment horizontal="center" vertical="top" wrapText="1"/>
    </xf>
    <xf numFmtId="0" fontId="26" fillId="2" borderId="3" xfId="1" applyFont="1" applyFill="1" applyBorder="1" applyAlignment="1">
      <alignment horizontal="left" vertical="center" wrapText="1"/>
    </xf>
    <xf numFmtId="0" fontId="26" fillId="2" borderId="4" xfId="1" applyFont="1" applyFill="1" applyBorder="1" applyAlignment="1">
      <alignment horizontal="left" vertical="center" wrapText="1"/>
    </xf>
    <xf numFmtId="0" fontId="26" fillId="2" borderId="5" xfId="1" applyFont="1" applyFill="1" applyBorder="1" applyAlignment="1">
      <alignment horizontal="left" vertical="center" wrapText="1"/>
    </xf>
    <xf numFmtId="0" fontId="37" fillId="0" borderId="1" xfId="0" applyFont="1" applyBorder="1" applyAlignment="1">
      <alignment horizontal="center" vertical="top" wrapText="1"/>
    </xf>
  </cellXfs>
  <cellStyles count="7">
    <cellStyle name="Normal" xfId="0" builtinId="0"/>
    <cellStyle name="Normal 13" xfId="6"/>
    <cellStyle name="Normal 16" xfId="1"/>
    <cellStyle name="Normal 17 2" xfId="5"/>
    <cellStyle name="Normal 2 4" xfId="2"/>
    <cellStyle name="Normal 21" xfId="3"/>
    <cellStyle name="Normal 5 2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612284</xdr:colOff>
      <xdr:row>1</xdr:row>
      <xdr:rowOff>67780</xdr:rowOff>
    </xdr:from>
    <xdr:to>
      <xdr:col>5</xdr:col>
      <xdr:colOff>612324</xdr:colOff>
      <xdr:row>1</xdr:row>
      <xdr:rowOff>844157</xdr:rowOff>
    </xdr:to>
    <xdr:pic>
      <xdr:nvPicPr>
        <xdr:cNvPr id="2" name="Picture 1" descr="RMC_LOGO.jpg">
          <a:extLst>
            <a:ext uri="{FF2B5EF4-FFF2-40B4-BE49-F238E27FC236}">
              <a16:creationId xmlns:a16="http://schemas.microsoft.com/office/drawing/2014/main" xmlns="" id="{FD55017F-F43E-4AFE-B6D7-F96FC9CF77E1}"/>
            </a:ext>
          </a:extLst>
        </xdr:cNvPr>
        <xdr:cNvPicPr>
          <a:picLocks noChangeAspect="1"/>
        </xdr:cNvPicPr>
      </xdr:nvPicPr>
      <xdr:blipFill>
        <a:blip xmlns:r="http://schemas.openxmlformats.org/officeDocument/2006/relationships" r:embed="rId1" cstate="print"/>
        <a:stretch>
          <a:fillRect/>
        </a:stretch>
      </xdr:blipFill>
      <xdr:spPr>
        <a:xfrm>
          <a:off x="6536834" y="267805"/>
          <a:ext cx="733465" cy="776377"/>
        </a:xfrm>
        <a:prstGeom prst="rect">
          <a:avLst/>
        </a:prstGeom>
      </xdr:spPr>
    </xdr:pic>
    <xdr:clientData/>
  </xdr:twoCellAnchor>
  <xdr:twoCellAnchor editAs="oneCell">
    <xdr:from>
      <xdr:col>0</xdr:col>
      <xdr:colOff>192358</xdr:colOff>
      <xdr:row>1</xdr:row>
      <xdr:rowOff>68722</xdr:rowOff>
    </xdr:from>
    <xdr:to>
      <xdr:col>1</xdr:col>
      <xdr:colOff>719793</xdr:colOff>
      <xdr:row>1</xdr:row>
      <xdr:rowOff>822556</xdr:rowOff>
    </xdr:to>
    <xdr:pic>
      <xdr:nvPicPr>
        <xdr:cNvPr id="3" name="Picture 2">
          <a:extLst>
            <a:ext uri="{FF2B5EF4-FFF2-40B4-BE49-F238E27FC236}">
              <a16:creationId xmlns:a16="http://schemas.microsoft.com/office/drawing/2014/main" xmlns="" id="{54899695-C88E-482B-9870-C9206C70FD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92358" y="268747"/>
          <a:ext cx="736985" cy="753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612284</xdr:colOff>
      <xdr:row>1</xdr:row>
      <xdr:rowOff>67780</xdr:rowOff>
    </xdr:from>
    <xdr:to>
      <xdr:col>5</xdr:col>
      <xdr:colOff>612324</xdr:colOff>
      <xdr:row>1</xdr:row>
      <xdr:rowOff>844157</xdr:rowOff>
    </xdr:to>
    <xdr:pic>
      <xdr:nvPicPr>
        <xdr:cNvPr id="2" name="Picture 1" descr="RMC_LOGO.jpg">
          <a:extLst>
            <a:ext uri="{FF2B5EF4-FFF2-40B4-BE49-F238E27FC236}">
              <a16:creationId xmlns:a16="http://schemas.microsoft.com/office/drawing/2014/main" xmlns="" id="{4D6013CD-C66A-4C74-9572-E7148D4D968B}"/>
            </a:ext>
          </a:extLst>
        </xdr:cNvPr>
        <xdr:cNvPicPr>
          <a:picLocks noChangeAspect="1"/>
        </xdr:cNvPicPr>
      </xdr:nvPicPr>
      <xdr:blipFill>
        <a:blip xmlns:r="http://schemas.openxmlformats.org/officeDocument/2006/relationships" r:embed="rId1" cstate="print"/>
        <a:stretch>
          <a:fillRect/>
        </a:stretch>
      </xdr:blipFill>
      <xdr:spPr>
        <a:xfrm>
          <a:off x="6212984" y="410680"/>
          <a:ext cx="733465" cy="7763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711503</xdr:colOff>
      <xdr:row>1</xdr:row>
      <xdr:rowOff>32911</xdr:rowOff>
    </xdr:from>
    <xdr:to>
      <xdr:col>5</xdr:col>
      <xdr:colOff>713185</xdr:colOff>
      <xdr:row>1</xdr:row>
      <xdr:rowOff>734844</xdr:rowOff>
    </xdr:to>
    <xdr:pic>
      <xdr:nvPicPr>
        <xdr:cNvPr id="2" name="Picture 1" descr="RMC_LOGO.jpg">
          <a:extLst>
            <a:ext uri="{FF2B5EF4-FFF2-40B4-BE49-F238E27FC236}">
              <a16:creationId xmlns:a16="http://schemas.microsoft.com/office/drawing/2014/main" xmlns="" id="{87D340B4-9F9A-4F06-AD81-19628B9FE901}"/>
            </a:ext>
          </a:extLst>
        </xdr:cNvPr>
        <xdr:cNvPicPr>
          <a:picLocks noChangeAspect="1"/>
        </xdr:cNvPicPr>
      </xdr:nvPicPr>
      <xdr:blipFill>
        <a:blip xmlns:r="http://schemas.openxmlformats.org/officeDocument/2006/relationships" r:embed="rId1" cstate="print"/>
        <a:stretch>
          <a:fillRect/>
        </a:stretch>
      </xdr:blipFill>
      <xdr:spPr>
        <a:xfrm>
          <a:off x="6740828" y="356761"/>
          <a:ext cx="687482" cy="701933"/>
        </a:xfrm>
        <a:prstGeom prst="rect">
          <a:avLst/>
        </a:prstGeom>
      </xdr:spPr>
    </xdr:pic>
    <xdr:clientData/>
  </xdr:twoCellAnchor>
  <xdr:twoCellAnchor editAs="oneCell">
    <xdr:from>
      <xdr:col>0</xdr:col>
      <xdr:colOff>281373</xdr:colOff>
      <xdr:row>1</xdr:row>
      <xdr:rowOff>70422</xdr:rowOff>
    </xdr:from>
    <xdr:to>
      <xdr:col>1</xdr:col>
      <xdr:colOff>747316</xdr:colOff>
      <xdr:row>1</xdr:row>
      <xdr:rowOff>750327</xdr:rowOff>
    </xdr:to>
    <xdr:pic>
      <xdr:nvPicPr>
        <xdr:cNvPr id="3" name="Picture 2">
          <a:extLst>
            <a:ext uri="{FF2B5EF4-FFF2-40B4-BE49-F238E27FC236}">
              <a16:creationId xmlns:a16="http://schemas.microsoft.com/office/drawing/2014/main" xmlns="" id="{F10C3680-B61B-4FAC-9618-7D941B9AC4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281373" y="394272"/>
          <a:ext cx="751693" cy="679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ARD%20-06/DRAIN/RCC%20DRain%20%20Mahuram%20toli%20Mind%20Tecvh%20comput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 val="BOQ"/>
    </sheetNames>
    <sheetDataSet>
      <sheetData sheetId="0" refreshError="1"/>
      <sheetData sheetId="1" refreshError="1">
        <row r="9">
          <cell r="E9">
            <v>5.5</v>
          </cell>
          <cell r="F9">
            <v>24.33</v>
          </cell>
          <cell r="G9">
            <v>48.680000000000007</v>
          </cell>
          <cell r="H9">
            <v>13.26</v>
          </cell>
          <cell r="I9">
            <v>70.180000000000007</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20"/>
  <sheetViews>
    <sheetView topLeftCell="A7" workbookViewId="0">
      <selection activeCell="A8" sqref="A8:F8"/>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62.25" customHeight="1">
      <c r="A3" s="95" t="s">
        <v>2</v>
      </c>
      <c r="B3" s="95"/>
      <c r="C3" s="95"/>
      <c r="D3" s="95"/>
      <c r="E3" s="95"/>
      <c r="F3" s="95"/>
    </row>
    <row r="4" spans="1:6">
      <c r="A4" s="2" t="s">
        <v>3</v>
      </c>
      <c r="B4" s="2" t="s">
        <v>4</v>
      </c>
      <c r="C4" s="2" t="s">
        <v>5</v>
      </c>
      <c r="D4" s="2" t="s">
        <v>6</v>
      </c>
      <c r="E4" s="2" t="s">
        <v>7</v>
      </c>
      <c r="F4" s="2" t="s">
        <v>8</v>
      </c>
    </row>
    <row r="5" spans="1:6" ht="120">
      <c r="A5" s="3" t="s">
        <v>9</v>
      </c>
      <c r="B5" s="4" t="s">
        <v>10</v>
      </c>
      <c r="C5" s="4">
        <v>11.68</v>
      </c>
      <c r="D5" s="4" t="s">
        <v>11</v>
      </c>
      <c r="E5" s="4">
        <v>139.58000000000001</v>
      </c>
      <c r="F5" s="4">
        <f t="shared" ref="F5:F9" si="0">C5*E5</f>
        <v>1630.2944</v>
      </c>
    </row>
    <row r="6" spans="1:6" ht="105">
      <c r="A6" s="4" t="s">
        <v>12</v>
      </c>
      <c r="B6" s="4" t="s">
        <v>13</v>
      </c>
      <c r="C6" s="4">
        <v>3.89</v>
      </c>
      <c r="D6" s="4" t="s">
        <v>11</v>
      </c>
      <c r="E6" s="4">
        <v>415.58</v>
      </c>
      <c r="F6" s="4">
        <f t="shared" si="0"/>
        <v>1616.6061999999999</v>
      </c>
    </row>
    <row r="7" spans="1:6" ht="90">
      <c r="A7" s="4" t="s">
        <v>14</v>
      </c>
      <c r="B7" s="4" t="s">
        <v>15</v>
      </c>
      <c r="C7" s="4">
        <v>6.39</v>
      </c>
      <c r="D7" s="4" t="s">
        <v>11</v>
      </c>
      <c r="E7" s="4">
        <v>1438.96</v>
      </c>
      <c r="F7" s="4">
        <f t="shared" si="0"/>
        <v>9194.9544000000005</v>
      </c>
    </row>
    <row r="8" spans="1:6" ht="135">
      <c r="A8" s="4" t="s">
        <v>16</v>
      </c>
      <c r="B8" s="4" t="s">
        <v>17</v>
      </c>
      <c r="C8" s="4">
        <v>7.79</v>
      </c>
      <c r="D8" s="4" t="s">
        <v>11</v>
      </c>
      <c r="E8" s="4">
        <v>4858.76</v>
      </c>
      <c r="F8" s="4">
        <f t="shared" si="0"/>
        <v>37849.740400000002</v>
      </c>
    </row>
    <row r="9" spans="1:6" ht="45">
      <c r="A9" s="4" t="s">
        <v>18</v>
      </c>
      <c r="B9" s="4" t="s">
        <v>19</v>
      </c>
      <c r="C9" s="4">
        <v>4.6500000000000004</v>
      </c>
      <c r="D9" s="4" t="s">
        <v>20</v>
      </c>
      <c r="E9" s="4">
        <v>184.61</v>
      </c>
      <c r="F9" s="4">
        <f t="shared" si="0"/>
        <v>858.43650000000014</v>
      </c>
    </row>
    <row r="10" spans="1:6">
      <c r="A10" s="5">
        <v>6</v>
      </c>
      <c r="B10" s="4" t="s">
        <v>21</v>
      </c>
      <c r="C10" s="4"/>
      <c r="D10" s="4"/>
      <c r="E10" s="4"/>
      <c r="F10" s="4"/>
    </row>
    <row r="11" spans="1:6">
      <c r="A11" s="6" t="s">
        <v>22</v>
      </c>
      <c r="B11" s="4" t="s">
        <v>23</v>
      </c>
      <c r="C11" s="4">
        <v>3.35</v>
      </c>
      <c r="D11" s="4" t="s">
        <v>11</v>
      </c>
      <c r="E11" s="4">
        <v>786.44</v>
      </c>
      <c r="F11" s="4">
        <f t="shared" ref="F11:F15" si="1">C11*E11</f>
        <v>2634.5740000000001</v>
      </c>
    </row>
    <row r="12" spans="1:6">
      <c r="A12" s="6" t="s">
        <v>24</v>
      </c>
      <c r="B12" s="4" t="s">
        <v>25</v>
      </c>
      <c r="C12" s="4">
        <v>3.89</v>
      </c>
      <c r="D12" s="4" t="s">
        <v>11</v>
      </c>
      <c r="E12" s="4">
        <v>319.88</v>
      </c>
      <c r="F12" s="4">
        <f t="shared" si="1"/>
        <v>1244.3332</v>
      </c>
    </row>
    <row r="13" spans="1:6">
      <c r="A13" s="6" t="s">
        <v>26</v>
      </c>
      <c r="B13" s="4" t="s">
        <v>27</v>
      </c>
      <c r="C13" s="4">
        <v>6.39</v>
      </c>
      <c r="D13" s="4" t="s">
        <v>11</v>
      </c>
      <c r="E13" s="4">
        <v>721.18</v>
      </c>
      <c r="F13" s="4">
        <f>C13*E13</f>
        <v>4608.3401999999996</v>
      </c>
    </row>
    <row r="14" spans="1:6">
      <c r="A14" s="6" t="s">
        <v>28</v>
      </c>
      <c r="B14" s="4" t="s">
        <v>29</v>
      </c>
      <c r="C14" s="4">
        <v>6.7</v>
      </c>
      <c r="D14" s="4" t="s">
        <v>11</v>
      </c>
      <c r="E14" s="4">
        <v>436.52</v>
      </c>
      <c r="F14" s="4">
        <f>C14*E14</f>
        <v>2924.6839999999997</v>
      </c>
    </row>
    <row r="15" spans="1:6">
      <c r="A15" s="6" t="s">
        <v>30</v>
      </c>
      <c r="B15" s="4" t="s">
        <v>31</v>
      </c>
      <c r="C15" s="4">
        <v>11.68</v>
      </c>
      <c r="D15" s="4" t="s">
        <v>11</v>
      </c>
      <c r="E15" s="4">
        <v>177.1</v>
      </c>
      <c r="F15" s="4">
        <f t="shared" si="1"/>
        <v>2068.5279999999998</v>
      </c>
    </row>
    <row r="16" spans="1:6">
      <c r="A16" s="4"/>
      <c r="B16" s="4"/>
      <c r="C16" s="4"/>
      <c r="D16" s="4"/>
      <c r="E16" s="4" t="s">
        <v>32</v>
      </c>
      <c r="F16" s="4">
        <f>SUM(F5:F15)</f>
        <v>64630.491300000009</v>
      </c>
    </row>
    <row r="17" spans="1:6" ht="30">
      <c r="A17" s="6"/>
      <c r="B17" s="7"/>
      <c r="C17" s="8"/>
      <c r="D17" s="5"/>
      <c r="E17" s="4" t="s">
        <v>33</v>
      </c>
      <c r="F17" s="4">
        <f>F16*12/100</f>
        <v>7755.658956000002</v>
      </c>
    </row>
    <row r="18" spans="1:6">
      <c r="A18" s="6"/>
      <c r="B18" s="7"/>
      <c r="C18" s="8"/>
      <c r="D18" s="5"/>
      <c r="E18" s="4"/>
      <c r="F18" s="4">
        <f>F17+F16</f>
        <v>72386.150256000008</v>
      </c>
    </row>
    <row r="19" spans="1:6" ht="30">
      <c r="A19" s="6"/>
      <c r="B19" s="7"/>
      <c r="C19" s="8"/>
      <c r="D19" s="5"/>
      <c r="E19" s="4" t="s">
        <v>34</v>
      </c>
      <c r="F19" s="4">
        <f>F18*1/100</f>
        <v>723.86150256000008</v>
      </c>
    </row>
    <row r="20" spans="1:6">
      <c r="A20" s="6"/>
      <c r="B20" s="7"/>
      <c r="C20" s="8"/>
      <c r="D20" s="5"/>
      <c r="E20" s="4" t="s">
        <v>32</v>
      </c>
      <c r="F20" s="4">
        <f>F19+F18</f>
        <v>73110.011758560009</v>
      </c>
    </row>
  </sheetData>
  <mergeCells count="3">
    <mergeCell ref="A1:F1"/>
    <mergeCell ref="A2:F2"/>
    <mergeCell ref="A3:F3"/>
  </mergeCells>
  <pageMargins left="0.56999999999999995" right="0.70866141732283472"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3.25" customHeight="1">
      <c r="A3" s="95" t="s">
        <v>79</v>
      </c>
      <c r="B3" s="95"/>
      <c r="C3" s="95"/>
      <c r="D3" s="95"/>
      <c r="E3" s="95"/>
      <c r="F3" s="95"/>
    </row>
    <row r="4" spans="1:6">
      <c r="A4" s="2" t="s">
        <v>3</v>
      </c>
      <c r="B4" s="2" t="s">
        <v>4</v>
      </c>
      <c r="C4" s="2" t="s">
        <v>5</v>
      </c>
      <c r="D4" s="2" t="s">
        <v>6</v>
      </c>
      <c r="E4" s="2" t="s">
        <v>7</v>
      </c>
      <c r="F4" s="2" t="s">
        <v>8</v>
      </c>
    </row>
    <row r="5" spans="1:6" ht="120">
      <c r="A5" s="3" t="s">
        <v>9</v>
      </c>
      <c r="B5" s="4" t="s">
        <v>10</v>
      </c>
      <c r="C5" s="4">
        <v>67.97</v>
      </c>
      <c r="D5" s="4" t="s">
        <v>11</v>
      </c>
      <c r="E5" s="4">
        <v>139.58000000000001</v>
      </c>
      <c r="F5" s="4">
        <f t="shared" ref="F5:F9" si="0">C5*E5</f>
        <v>9487.2525999999998</v>
      </c>
    </row>
    <row r="6" spans="1:6" ht="105">
      <c r="A6" s="4" t="s">
        <v>12</v>
      </c>
      <c r="B6" s="4" t="s">
        <v>13</v>
      </c>
      <c r="C6" s="4">
        <v>22.66</v>
      </c>
      <c r="D6" s="4" t="s">
        <v>11</v>
      </c>
      <c r="E6" s="4">
        <v>415.58</v>
      </c>
      <c r="F6" s="4">
        <f t="shared" si="0"/>
        <v>9417.0427999999993</v>
      </c>
    </row>
    <row r="7" spans="1:6" ht="90">
      <c r="A7" s="4" t="s">
        <v>14</v>
      </c>
      <c r="B7" s="4" t="s">
        <v>15</v>
      </c>
      <c r="C7" s="4">
        <v>37.159999999999997</v>
      </c>
      <c r="D7" s="4" t="s">
        <v>11</v>
      </c>
      <c r="E7" s="4">
        <v>1438.96</v>
      </c>
      <c r="F7" s="4">
        <f t="shared" si="0"/>
        <v>53471.753599999996</v>
      </c>
    </row>
    <row r="8" spans="1:6" ht="135">
      <c r="A8" s="4" t="s">
        <v>16</v>
      </c>
      <c r="B8" s="4" t="s">
        <v>17</v>
      </c>
      <c r="C8" s="4">
        <v>45.31</v>
      </c>
      <c r="D8" s="4" t="s">
        <v>11</v>
      </c>
      <c r="E8" s="4">
        <v>4858.76</v>
      </c>
      <c r="F8" s="4">
        <f t="shared" si="0"/>
        <v>220150.41560000001</v>
      </c>
    </row>
    <row r="9" spans="1:6" ht="45">
      <c r="A9" s="4" t="s">
        <v>18</v>
      </c>
      <c r="B9" s="4" t="s">
        <v>19</v>
      </c>
      <c r="C9" s="4">
        <v>29.74</v>
      </c>
      <c r="D9" s="4" t="s">
        <v>20</v>
      </c>
      <c r="E9" s="4">
        <v>184.61</v>
      </c>
      <c r="F9" s="4">
        <f t="shared" si="0"/>
        <v>5490.3014000000003</v>
      </c>
    </row>
    <row r="10" spans="1:6">
      <c r="A10" s="5">
        <v>6</v>
      </c>
      <c r="B10" s="4" t="s">
        <v>21</v>
      </c>
      <c r="C10" s="4"/>
      <c r="D10" s="4"/>
      <c r="E10" s="4"/>
      <c r="F10" s="4"/>
    </row>
    <row r="11" spans="1:6">
      <c r="A11" s="6" t="s">
        <v>22</v>
      </c>
      <c r="B11" s="4" t="s">
        <v>23</v>
      </c>
      <c r="C11" s="4">
        <v>19.48</v>
      </c>
      <c r="D11" s="4" t="s">
        <v>11</v>
      </c>
      <c r="E11" s="4">
        <v>786.44</v>
      </c>
      <c r="F11" s="4">
        <f t="shared" ref="F11:F15" si="1">C11*E11</f>
        <v>15319.851200000001</v>
      </c>
    </row>
    <row r="12" spans="1:6">
      <c r="A12" s="6" t="s">
        <v>24</v>
      </c>
      <c r="B12" s="4" t="s">
        <v>25</v>
      </c>
      <c r="C12" s="4">
        <v>22.66</v>
      </c>
      <c r="D12" s="4" t="s">
        <v>11</v>
      </c>
      <c r="E12" s="4">
        <v>319.88</v>
      </c>
      <c r="F12" s="4">
        <f t="shared" si="1"/>
        <v>7248.4808000000003</v>
      </c>
    </row>
    <row r="13" spans="1:6">
      <c r="A13" s="6" t="s">
        <v>26</v>
      </c>
      <c r="B13" s="4" t="s">
        <v>27</v>
      </c>
      <c r="C13" s="4">
        <v>37.159999999999997</v>
      </c>
      <c r="D13" s="4" t="s">
        <v>11</v>
      </c>
      <c r="E13" s="4">
        <v>721.18</v>
      </c>
      <c r="F13" s="4">
        <f>C13*E13</f>
        <v>26799.048799999997</v>
      </c>
    </row>
    <row r="14" spans="1:6">
      <c r="A14" s="6" t="s">
        <v>28</v>
      </c>
      <c r="B14" s="4" t="s">
        <v>29</v>
      </c>
      <c r="C14" s="4">
        <v>38.97</v>
      </c>
      <c r="D14" s="4" t="s">
        <v>11</v>
      </c>
      <c r="E14" s="4">
        <v>436.52</v>
      </c>
      <c r="F14" s="4">
        <f>C14*E14</f>
        <v>17011.184399999998</v>
      </c>
    </row>
    <row r="15" spans="1:6">
      <c r="A15" s="6" t="s">
        <v>30</v>
      </c>
      <c r="B15" s="4" t="s">
        <v>31</v>
      </c>
      <c r="C15" s="4">
        <v>67.97</v>
      </c>
      <c r="D15" s="4" t="s">
        <v>11</v>
      </c>
      <c r="E15" s="4">
        <v>177.1</v>
      </c>
      <c r="F15" s="4">
        <f t="shared" si="1"/>
        <v>12037.486999999999</v>
      </c>
    </row>
    <row r="16" spans="1:6">
      <c r="A16" s="4"/>
      <c r="B16" s="4"/>
      <c r="C16" s="4"/>
      <c r="D16" s="4"/>
      <c r="E16" s="4" t="s">
        <v>32</v>
      </c>
      <c r="F16" s="4">
        <f>SUM(F5:F15)</f>
        <v>376432.81820000004</v>
      </c>
    </row>
    <row r="17" spans="1:6" ht="30">
      <c r="A17" s="6"/>
      <c r="B17" s="7"/>
      <c r="C17" s="8"/>
      <c r="D17" s="5"/>
      <c r="E17" s="4" t="s">
        <v>33</v>
      </c>
      <c r="F17" s="4">
        <f>F16*12/100</f>
        <v>45171.938183999999</v>
      </c>
    </row>
    <row r="18" spans="1:6">
      <c r="A18" s="6"/>
      <c r="B18" s="7"/>
      <c r="C18" s="8"/>
      <c r="D18" s="5"/>
      <c r="E18" s="4"/>
      <c r="F18" s="4">
        <f>F17+F16</f>
        <v>421604.75638400007</v>
      </c>
    </row>
    <row r="19" spans="1:6" ht="30">
      <c r="A19" s="6"/>
      <c r="B19" s="7"/>
      <c r="C19" s="8"/>
      <c r="D19" s="5"/>
      <c r="E19" s="4" t="s">
        <v>34</v>
      </c>
      <c r="F19" s="4">
        <f>F18*1/100</f>
        <v>4216.0475638400003</v>
      </c>
    </row>
    <row r="20" spans="1:6">
      <c r="A20" s="6"/>
      <c r="B20" s="7"/>
      <c r="C20" s="8"/>
      <c r="D20" s="5"/>
      <c r="E20" s="4" t="s">
        <v>32</v>
      </c>
      <c r="F20" s="4">
        <f>F19+F18</f>
        <v>425820.80394784006</v>
      </c>
    </row>
  </sheetData>
  <mergeCells count="3">
    <mergeCell ref="A1:F1"/>
    <mergeCell ref="A2:F2"/>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48" customHeight="1">
      <c r="A3" s="149" t="s">
        <v>80</v>
      </c>
      <c r="B3" s="150"/>
      <c r="C3" s="150"/>
      <c r="D3" s="150"/>
      <c r="E3" s="150"/>
      <c r="F3" s="151"/>
    </row>
    <row r="4" spans="1:6">
      <c r="A4" s="2" t="s">
        <v>3</v>
      </c>
      <c r="B4" s="2" t="s">
        <v>4</v>
      </c>
      <c r="C4" s="2" t="s">
        <v>5</v>
      </c>
      <c r="D4" s="2" t="s">
        <v>6</v>
      </c>
      <c r="E4" s="2" t="s">
        <v>7</v>
      </c>
      <c r="F4" s="2" t="s">
        <v>8</v>
      </c>
    </row>
    <row r="5" spans="1:6" ht="120">
      <c r="A5" s="3" t="s">
        <v>9</v>
      </c>
      <c r="B5" s="4" t="s">
        <v>10</v>
      </c>
      <c r="C5" s="4">
        <v>23.36</v>
      </c>
      <c r="D5" s="4" t="s">
        <v>11</v>
      </c>
      <c r="E5" s="4">
        <v>139.58000000000001</v>
      </c>
      <c r="F5" s="4">
        <f t="shared" ref="F5:F9" si="0">C5*E5</f>
        <v>3260.5888</v>
      </c>
    </row>
    <row r="6" spans="1:6" ht="105">
      <c r="A6" s="4" t="s">
        <v>12</v>
      </c>
      <c r="B6" s="4" t="s">
        <v>13</v>
      </c>
      <c r="C6" s="4">
        <v>7.79</v>
      </c>
      <c r="D6" s="4" t="s">
        <v>11</v>
      </c>
      <c r="E6" s="4">
        <v>415.58</v>
      </c>
      <c r="F6" s="4">
        <f t="shared" si="0"/>
        <v>3237.3681999999999</v>
      </c>
    </row>
    <row r="7" spans="1:6" ht="90">
      <c r="A7" s="4" t="s">
        <v>14</v>
      </c>
      <c r="B7" s="4" t="s">
        <v>15</v>
      </c>
      <c r="C7" s="4">
        <v>12.77</v>
      </c>
      <c r="D7" s="4" t="s">
        <v>11</v>
      </c>
      <c r="E7" s="4">
        <v>1438.96</v>
      </c>
      <c r="F7" s="4">
        <f t="shared" si="0"/>
        <v>18375.519199999999</v>
      </c>
    </row>
    <row r="8" spans="1:6" ht="135">
      <c r="A8" s="4" t="s">
        <v>16</v>
      </c>
      <c r="B8" s="4" t="s">
        <v>17</v>
      </c>
      <c r="C8" s="4">
        <v>15.58</v>
      </c>
      <c r="D8" s="4" t="s">
        <v>11</v>
      </c>
      <c r="E8" s="4">
        <v>4858.76</v>
      </c>
      <c r="F8" s="4">
        <f t="shared" si="0"/>
        <v>75699.480800000005</v>
      </c>
    </row>
    <row r="9" spans="1:6" ht="45">
      <c r="A9" s="4" t="s">
        <v>18</v>
      </c>
      <c r="B9" s="4" t="s">
        <v>19</v>
      </c>
      <c r="C9" s="4">
        <v>10.220000000000001</v>
      </c>
      <c r="D9" s="4" t="s">
        <v>20</v>
      </c>
      <c r="E9" s="4">
        <v>184.61</v>
      </c>
      <c r="F9" s="4">
        <f t="shared" si="0"/>
        <v>1886.7142000000003</v>
      </c>
    </row>
    <row r="10" spans="1:6">
      <c r="A10" s="5">
        <v>6</v>
      </c>
      <c r="B10" s="4" t="s">
        <v>21</v>
      </c>
      <c r="C10" s="4"/>
      <c r="D10" s="4"/>
      <c r="E10" s="4"/>
      <c r="F10" s="4"/>
    </row>
    <row r="11" spans="1:6">
      <c r="A11" s="6" t="s">
        <v>22</v>
      </c>
      <c r="B11" s="4" t="s">
        <v>23</v>
      </c>
      <c r="C11" s="4">
        <v>6.7</v>
      </c>
      <c r="D11" s="4" t="s">
        <v>11</v>
      </c>
      <c r="E11" s="4">
        <v>786.44</v>
      </c>
      <c r="F11" s="4">
        <f t="shared" ref="F11:F15" si="1">C11*E11</f>
        <v>5269.1480000000001</v>
      </c>
    </row>
    <row r="12" spans="1:6">
      <c r="A12" s="6" t="s">
        <v>24</v>
      </c>
      <c r="B12" s="4" t="s">
        <v>25</v>
      </c>
      <c r="C12" s="4">
        <v>7.79</v>
      </c>
      <c r="D12" s="4" t="s">
        <v>11</v>
      </c>
      <c r="E12" s="4">
        <v>319.88</v>
      </c>
      <c r="F12" s="4">
        <f t="shared" si="1"/>
        <v>2491.8652000000002</v>
      </c>
    </row>
    <row r="13" spans="1:6">
      <c r="A13" s="6" t="s">
        <v>26</v>
      </c>
      <c r="B13" s="4" t="s">
        <v>27</v>
      </c>
      <c r="C13" s="4">
        <v>12.77</v>
      </c>
      <c r="D13" s="4" t="s">
        <v>11</v>
      </c>
      <c r="E13" s="4">
        <v>721.18</v>
      </c>
      <c r="F13" s="4">
        <f>C13*E13</f>
        <v>9209.4685999999983</v>
      </c>
    </row>
    <row r="14" spans="1:6">
      <c r="A14" s="6" t="s">
        <v>28</v>
      </c>
      <c r="B14" s="4" t="s">
        <v>29</v>
      </c>
      <c r="C14" s="4">
        <v>13.4</v>
      </c>
      <c r="D14" s="4" t="s">
        <v>11</v>
      </c>
      <c r="E14" s="4">
        <v>436.52</v>
      </c>
      <c r="F14" s="4">
        <f>C14*E14</f>
        <v>5849.3679999999995</v>
      </c>
    </row>
    <row r="15" spans="1:6">
      <c r="A15" s="6" t="s">
        <v>30</v>
      </c>
      <c r="B15" s="4" t="s">
        <v>31</v>
      </c>
      <c r="C15" s="4">
        <v>23.36</v>
      </c>
      <c r="D15" s="4" t="s">
        <v>11</v>
      </c>
      <c r="E15" s="4">
        <v>177.1</v>
      </c>
      <c r="F15" s="4">
        <f t="shared" si="1"/>
        <v>4137.0559999999996</v>
      </c>
    </row>
    <row r="16" spans="1:6">
      <c r="A16" s="4"/>
      <c r="B16" s="4"/>
      <c r="C16" s="4"/>
      <c r="D16" s="4"/>
      <c r="E16" s="4" t="s">
        <v>32</v>
      </c>
      <c r="F16" s="4">
        <f>SUM(F5:F15)</f>
        <v>129416.57699999999</v>
      </c>
    </row>
    <row r="17" spans="1:6" ht="30">
      <c r="A17" s="6"/>
      <c r="B17" s="7"/>
      <c r="C17" s="8"/>
      <c r="D17" s="5"/>
      <c r="E17" s="4" t="s">
        <v>33</v>
      </c>
      <c r="F17" s="4">
        <f>F16*12/100</f>
        <v>15529.989239999999</v>
      </c>
    </row>
    <row r="18" spans="1:6">
      <c r="A18" s="6"/>
      <c r="B18" s="7"/>
      <c r="C18" s="8"/>
      <c r="D18" s="5"/>
      <c r="E18" s="4"/>
      <c r="F18" s="4">
        <f>F17+F16</f>
        <v>144946.56623999999</v>
      </c>
    </row>
    <row r="19" spans="1:6" ht="30">
      <c r="A19" s="6"/>
      <c r="B19" s="7"/>
      <c r="C19" s="8"/>
      <c r="D19" s="5"/>
      <c r="E19" s="4" t="s">
        <v>34</v>
      </c>
      <c r="F19" s="4">
        <f>F18*1/100</f>
        <v>1449.4656623999999</v>
      </c>
    </row>
    <row r="20" spans="1:6">
      <c r="A20" s="6"/>
      <c r="B20" s="7"/>
      <c r="C20" s="8"/>
      <c r="D20" s="5"/>
      <c r="E20" s="4" t="s">
        <v>32</v>
      </c>
      <c r="F20" s="4">
        <f>F19+F18</f>
        <v>146396.03190239999</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22"/>
  <sheetViews>
    <sheetView topLeftCell="A16"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3.25" customHeight="1">
      <c r="A3" s="95" t="s">
        <v>81</v>
      </c>
      <c r="B3" s="95"/>
      <c r="C3" s="95"/>
      <c r="D3" s="95"/>
      <c r="E3" s="95"/>
      <c r="F3" s="95"/>
    </row>
    <row r="4" spans="1:6">
      <c r="A4" s="2" t="s">
        <v>3</v>
      </c>
      <c r="B4" s="2" t="s">
        <v>4</v>
      </c>
      <c r="C4" s="2" t="s">
        <v>5</v>
      </c>
      <c r="D4" s="2" t="s">
        <v>6</v>
      </c>
      <c r="E4" s="2" t="s">
        <v>7</v>
      </c>
      <c r="F4" s="2" t="s">
        <v>8</v>
      </c>
    </row>
    <row r="5" spans="1:6" ht="120">
      <c r="A5" s="3" t="s">
        <v>9</v>
      </c>
      <c r="B5" s="4" t="s">
        <v>10</v>
      </c>
      <c r="C5" s="4">
        <v>32.71</v>
      </c>
      <c r="D5" s="4" t="s">
        <v>11</v>
      </c>
      <c r="E5" s="4">
        <v>139.58000000000001</v>
      </c>
      <c r="F5" s="4">
        <f t="shared" ref="F5:F11" si="0">C5*E5</f>
        <v>4565.6618000000008</v>
      </c>
    </row>
    <row r="6" spans="1:6" ht="105">
      <c r="A6" s="4" t="s">
        <v>12</v>
      </c>
      <c r="B6" s="4" t="s">
        <v>13</v>
      </c>
      <c r="C6" s="4">
        <v>2.73</v>
      </c>
      <c r="D6" s="4" t="s">
        <v>11</v>
      </c>
      <c r="E6" s="4">
        <v>415.58</v>
      </c>
      <c r="F6" s="4">
        <f t="shared" si="0"/>
        <v>1134.5334</v>
      </c>
    </row>
    <row r="7" spans="1:6" ht="90">
      <c r="A7" s="4" t="s">
        <v>14</v>
      </c>
      <c r="B7" s="4" t="s">
        <v>15</v>
      </c>
      <c r="C7" s="4">
        <v>4.47</v>
      </c>
      <c r="D7" s="4" t="s">
        <v>11</v>
      </c>
      <c r="E7" s="4">
        <v>1438.96</v>
      </c>
      <c r="F7" s="4">
        <f t="shared" si="0"/>
        <v>6432.1512000000002</v>
      </c>
    </row>
    <row r="8" spans="1:6" ht="60">
      <c r="A8" s="13" t="s">
        <v>82</v>
      </c>
      <c r="B8" s="4" t="s">
        <v>83</v>
      </c>
      <c r="C8" s="14">
        <v>13.24</v>
      </c>
      <c r="D8" s="5" t="s">
        <v>11</v>
      </c>
      <c r="E8" s="8">
        <v>5891.97</v>
      </c>
      <c r="F8" s="14">
        <f t="shared" si="0"/>
        <v>78009.68280000001</v>
      </c>
    </row>
    <row r="9" spans="1:6" ht="120">
      <c r="A9" s="13" t="s">
        <v>84</v>
      </c>
      <c r="B9" s="4" t="s">
        <v>85</v>
      </c>
      <c r="C9" s="14">
        <v>3.89</v>
      </c>
      <c r="D9" s="5" t="s">
        <v>11</v>
      </c>
      <c r="E9" s="8">
        <v>6092.63</v>
      </c>
      <c r="F9" s="14">
        <f t="shared" si="0"/>
        <v>23700.330700000002</v>
      </c>
    </row>
    <row r="10" spans="1:6" ht="105">
      <c r="A10" s="4" t="s">
        <v>86</v>
      </c>
      <c r="B10" s="4" t="s">
        <v>87</v>
      </c>
      <c r="C10" s="4">
        <v>0.60499999999999998</v>
      </c>
      <c r="D10" s="4" t="s">
        <v>88</v>
      </c>
      <c r="E10" s="4">
        <v>79086.94</v>
      </c>
      <c r="F10" s="4">
        <f t="shared" si="0"/>
        <v>47847.598700000002</v>
      </c>
    </row>
    <row r="11" spans="1:6" ht="105">
      <c r="A11" s="13" t="s">
        <v>89</v>
      </c>
      <c r="B11" s="4" t="s">
        <v>90</v>
      </c>
      <c r="C11" s="14">
        <v>0.90749999999999997</v>
      </c>
      <c r="D11" s="5" t="s">
        <v>88</v>
      </c>
      <c r="E11" s="8">
        <v>77259.94</v>
      </c>
      <c r="F11" s="14">
        <f t="shared" si="0"/>
        <v>70113.395550000001</v>
      </c>
    </row>
    <row r="12" spans="1:6">
      <c r="A12" s="5">
        <v>8</v>
      </c>
      <c r="B12" s="4" t="s">
        <v>21</v>
      </c>
      <c r="C12" s="4"/>
      <c r="D12" s="4"/>
      <c r="E12" s="4"/>
      <c r="F12" s="4"/>
    </row>
    <row r="13" spans="1:6">
      <c r="A13" s="6" t="s">
        <v>22</v>
      </c>
      <c r="B13" s="4" t="s">
        <v>23</v>
      </c>
      <c r="C13" s="4">
        <v>7.37</v>
      </c>
      <c r="D13" s="4" t="s">
        <v>11</v>
      </c>
      <c r="E13" s="4">
        <v>786.44</v>
      </c>
      <c r="F13" s="4">
        <f t="shared" ref="F13:F17" si="1">C13*E13</f>
        <v>5796.0628000000006</v>
      </c>
    </row>
    <row r="14" spans="1:6">
      <c r="A14" s="6" t="s">
        <v>24</v>
      </c>
      <c r="B14" s="4" t="s">
        <v>25</v>
      </c>
      <c r="C14" s="4">
        <v>2.73</v>
      </c>
      <c r="D14" s="4" t="s">
        <v>11</v>
      </c>
      <c r="E14" s="4">
        <v>319.88</v>
      </c>
      <c r="F14" s="4">
        <f t="shared" si="1"/>
        <v>873.27239999999995</v>
      </c>
    </row>
    <row r="15" spans="1:6">
      <c r="A15" s="6" t="s">
        <v>26</v>
      </c>
      <c r="B15" s="4" t="s">
        <v>27</v>
      </c>
      <c r="C15" s="4">
        <v>4.47</v>
      </c>
      <c r="D15" s="4" t="s">
        <v>11</v>
      </c>
      <c r="E15" s="4">
        <v>721.18</v>
      </c>
      <c r="F15" s="4">
        <f>C15*E15</f>
        <v>3223.6745999999994</v>
      </c>
    </row>
    <row r="16" spans="1:6">
      <c r="A16" s="6" t="s">
        <v>28</v>
      </c>
      <c r="B16" s="4" t="s">
        <v>29</v>
      </c>
      <c r="C16" s="4">
        <v>14.73</v>
      </c>
      <c r="D16" s="4" t="s">
        <v>11</v>
      </c>
      <c r="E16" s="4">
        <v>436.52</v>
      </c>
      <c r="F16" s="4">
        <f>C16*E16</f>
        <v>6429.9395999999997</v>
      </c>
    </row>
    <row r="17" spans="1:6">
      <c r="A17" s="6" t="s">
        <v>30</v>
      </c>
      <c r="B17" s="4" t="s">
        <v>31</v>
      </c>
      <c r="C17" s="4">
        <v>32.71</v>
      </c>
      <c r="D17" s="4" t="s">
        <v>11</v>
      </c>
      <c r="E17" s="4">
        <v>177.1</v>
      </c>
      <c r="F17" s="4">
        <f t="shared" si="1"/>
        <v>5792.9409999999998</v>
      </c>
    </row>
    <row r="18" spans="1:6">
      <c r="A18" s="4"/>
      <c r="B18" s="4"/>
      <c r="C18" s="4"/>
      <c r="D18" s="4"/>
      <c r="E18" s="4" t="s">
        <v>32</v>
      </c>
      <c r="F18" s="4">
        <f>SUM(F5:F17)</f>
        <v>253919.24455000003</v>
      </c>
    </row>
    <row r="19" spans="1:6" ht="30">
      <c r="A19" s="6"/>
      <c r="B19" s="7"/>
      <c r="C19" s="8"/>
      <c r="D19" s="5"/>
      <c r="E19" s="4" t="s">
        <v>33</v>
      </c>
      <c r="F19" s="4">
        <f>F18*12/100</f>
        <v>30470.309346000002</v>
      </c>
    </row>
    <row r="20" spans="1:6">
      <c r="A20" s="6"/>
      <c r="B20" s="7"/>
      <c r="C20" s="8"/>
      <c r="D20" s="5"/>
      <c r="E20" s="4"/>
      <c r="F20" s="4">
        <f>F19+F18</f>
        <v>284389.55389600003</v>
      </c>
    </row>
    <row r="21" spans="1:6" ht="30">
      <c r="A21" s="6"/>
      <c r="B21" s="7"/>
      <c r="C21" s="8"/>
      <c r="D21" s="5"/>
      <c r="E21" s="4" t="s">
        <v>34</v>
      </c>
      <c r="F21" s="4">
        <f>F20*1/100</f>
        <v>2843.8955389600001</v>
      </c>
    </row>
    <row r="22" spans="1:6">
      <c r="A22" s="6"/>
      <c r="B22" s="7"/>
      <c r="C22" s="8"/>
      <c r="D22" s="5"/>
      <c r="E22" s="4" t="s">
        <v>32</v>
      </c>
      <c r="F22" s="4">
        <f>F21+F20</f>
        <v>287233.44943496003</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62.25" customHeight="1">
      <c r="A3" s="95" t="s">
        <v>91</v>
      </c>
      <c r="B3" s="95"/>
      <c r="C3" s="95"/>
      <c r="D3" s="95"/>
      <c r="E3" s="95"/>
      <c r="F3" s="95"/>
    </row>
    <row r="4" spans="1:6">
      <c r="A4" s="2" t="s">
        <v>3</v>
      </c>
      <c r="B4" s="2" t="s">
        <v>4</v>
      </c>
      <c r="C4" s="2" t="s">
        <v>5</v>
      </c>
      <c r="D4" s="2" t="s">
        <v>6</v>
      </c>
      <c r="E4" s="2" t="s">
        <v>7</v>
      </c>
      <c r="F4" s="2" t="s">
        <v>8</v>
      </c>
    </row>
    <row r="5" spans="1:6" ht="120">
      <c r="A5" s="3" t="s">
        <v>9</v>
      </c>
      <c r="B5" s="4" t="s">
        <v>10</v>
      </c>
      <c r="C5" s="4">
        <v>42.48</v>
      </c>
      <c r="D5" s="4" t="s">
        <v>11</v>
      </c>
      <c r="E5" s="4">
        <v>139.58000000000001</v>
      </c>
      <c r="F5" s="4">
        <f t="shared" ref="F5:F9" si="0">C5*E5</f>
        <v>5929.3584000000001</v>
      </c>
    </row>
    <row r="6" spans="1:6" ht="105">
      <c r="A6" s="4" t="s">
        <v>12</v>
      </c>
      <c r="B6" s="4" t="s">
        <v>13</v>
      </c>
      <c r="C6" s="4">
        <v>14.16</v>
      </c>
      <c r="D6" s="4" t="s">
        <v>11</v>
      </c>
      <c r="E6" s="4">
        <v>415.58</v>
      </c>
      <c r="F6" s="4">
        <f t="shared" si="0"/>
        <v>5884.6127999999999</v>
      </c>
    </row>
    <row r="7" spans="1:6" ht="90">
      <c r="A7" s="4" t="s">
        <v>14</v>
      </c>
      <c r="B7" s="4" t="s">
        <v>15</v>
      </c>
      <c r="C7" s="4">
        <v>23.22</v>
      </c>
      <c r="D7" s="4" t="s">
        <v>11</v>
      </c>
      <c r="E7" s="4">
        <v>1438.96</v>
      </c>
      <c r="F7" s="4">
        <f t="shared" si="0"/>
        <v>33412.6512</v>
      </c>
    </row>
    <row r="8" spans="1:6" ht="135">
      <c r="A8" s="4" t="s">
        <v>16</v>
      </c>
      <c r="B8" s="4" t="s">
        <v>17</v>
      </c>
      <c r="C8" s="4">
        <v>28.32</v>
      </c>
      <c r="D8" s="4" t="s">
        <v>11</v>
      </c>
      <c r="E8" s="4">
        <v>4858.76</v>
      </c>
      <c r="F8" s="4">
        <f t="shared" si="0"/>
        <v>137600.08319999999</v>
      </c>
    </row>
    <row r="9" spans="1:6" ht="45">
      <c r="A9" s="4" t="s">
        <v>18</v>
      </c>
      <c r="B9" s="4" t="s">
        <v>19</v>
      </c>
      <c r="C9" s="4">
        <v>18.59</v>
      </c>
      <c r="D9" s="4" t="s">
        <v>20</v>
      </c>
      <c r="E9" s="4">
        <v>184.61</v>
      </c>
      <c r="F9" s="4">
        <f t="shared" si="0"/>
        <v>3431.8999000000003</v>
      </c>
    </row>
    <row r="10" spans="1:6">
      <c r="A10" s="5">
        <v>6</v>
      </c>
      <c r="B10" s="4" t="s">
        <v>21</v>
      </c>
      <c r="C10" s="4"/>
      <c r="D10" s="4"/>
      <c r="E10" s="4"/>
      <c r="F10" s="4"/>
    </row>
    <row r="11" spans="1:6">
      <c r="A11" s="6" t="s">
        <v>22</v>
      </c>
      <c r="B11" s="4" t="s">
        <v>23</v>
      </c>
      <c r="C11" s="4">
        <v>12.18</v>
      </c>
      <c r="D11" s="4" t="s">
        <v>11</v>
      </c>
      <c r="E11" s="4">
        <v>786.44</v>
      </c>
      <c r="F11" s="4">
        <f t="shared" ref="F11:F15" si="1">C11*E11</f>
        <v>9578.8392000000003</v>
      </c>
    </row>
    <row r="12" spans="1:6">
      <c r="A12" s="6" t="s">
        <v>24</v>
      </c>
      <c r="B12" s="4" t="s">
        <v>25</v>
      </c>
      <c r="C12" s="4">
        <v>14.16</v>
      </c>
      <c r="D12" s="4" t="s">
        <v>11</v>
      </c>
      <c r="E12" s="4">
        <v>319.88</v>
      </c>
      <c r="F12" s="4">
        <f t="shared" si="1"/>
        <v>4529.5007999999998</v>
      </c>
    </row>
    <row r="13" spans="1:6">
      <c r="A13" s="6" t="s">
        <v>26</v>
      </c>
      <c r="B13" s="4" t="s">
        <v>27</v>
      </c>
      <c r="C13" s="4">
        <v>23.22</v>
      </c>
      <c r="D13" s="4" t="s">
        <v>11</v>
      </c>
      <c r="E13" s="4">
        <v>721.18</v>
      </c>
      <c r="F13" s="4">
        <f>C13*E13</f>
        <v>16745.799599999998</v>
      </c>
    </row>
    <row r="14" spans="1:6">
      <c r="A14" s="6" t="s">
        <v>28</v>
      </c>
      <c r="B14" s="4" t="s">
        <v>29</v>
      </c>
      <c r="C14" s="4">
        <v>24.36</v>
      </c>
      <c r="D14" s="4" t="s">
        <v>11</v>
      </c>
      <c r="E14" s="4">
        <v>436.52</v>
      </c>
      <c r="F14" s="4">
        <f>C14*E14</f>
        <v>10633.627199999999</v>
      </c>
    </row>
    <row r="15" spans="1:6">
      <c r="A15" s="6" t="s">
        <v>30</v>
      </c>
      <c r="B15" s="4" t="s">
        <v>31</v>
      </c>
      <c r="C15" s="4">
        <v>42.48</v>
      </c>
      <c r="D15" s="4" t="s">
        <v>11</v>
      </c>
      <c r="E15" s="4">
        <v>177.1</v>
      </c>
      <c r="F15" s="4">
        <f t="shared" si="1"/>
        <v>7523.2079999999996</v>
      </c>
    </row>
    <row r="16" spans="1:6">
      <c r="A16" s="4"/>
      <c r="B16" s="4"/>
      <c r="C16" s="4"/>
      <c r="D16" s="4"/>
      <c r="E16" s="4" t="s">
        <v>32</v>
      </c>
      <c r="F16" s="4">
        <f>SUM(F5:F15)</f>
        <v>235269.58029999997</v>
      </c>
    </row>
    <row r="17" spans="1:6" ht="30">
      <c r="A17" s="6"/>
      <c r="B17" s="7"/>
      <c r="C17" s="8"/>
      <c r="D17" s="5"/>
      <c r="E17" s="4" t="s">
        <v>33</v>
      </c>
      <c r="F17" s="4">
        <f>F16*12/100</f>
        <v>28232.349635999995</v>
      </c>
    </row>
    <row r="18" spans="1:6">
      <c r="A18" s="6"/>
      <c r="B18" s="7"/>
      <c r="C18" s="8"/>
      <c r="D18" s="5"/>
      <c r="E18" s="4"/>
      <c r="F18" s="4">
        <f>F17+F16</f>
        <v>263501.92993599997</v>
      </c>
    </row>
    <row r="19" spans="1:6" ht="30">
      <c r="A19" s="6"/>
      <c r="B19" s="7"/>
      <c r="C19" s="8"/>
      <c r="D19" s="5"/>
      <c r="E19" s="4" t="s">
        <v>34</v>
      </c>
      <c r="F19" s="4">
        <f>F18*1/100</f>
        <v>2635.0192993599999</v>
      </c>
    </row>
    <row r="20" spans="1:6">
      <c r="A20" s="6"/>
      <c r="B20" s="7"/>
      <c r="C20" s="8"/>
      <c r="D20" s="5"/>
      <c r="E20" s="4" t="s">
        <v>32</v>
      </c>
      <c r="F20" s="4">
        <f>F19+F18</f>
        <v>266136.94923535996</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theme="3" tint="0.59999389629810485"/>
  </sheetPr>
  <dimension ref="A1:G24"/>
  <sheetViews>
    <sheetView topLeftCell="A16" workbookViewId="0">
      <selection activeCell="F24" sqref="F24"/>
    </sheetView>
  </sheetViews>
  <sheetFormatPr defaultRowHeight="15"/>
  <cols>
    <col min="1" max="1" width="9.140625" style="9"/>
    <col min="2" max="2" width="42.28515625" style="10" customWidth="1"/>
    <col min="3" max="3" width="9.5703125" style="1" bestFit="1" customWidth="1"/>
    <col min="4" max="4" width="9.140625" style="11"/>
    <col min="5" max="5" width="9.140625" style="1"/>
    <col min="6" max="6" width="19.42578125" style="12" customWidth="1"/>
    <col min="7" max="7" width="0" style="1" hidden="1" customWidth="1"/>
    <col min="8" max="16384" width="9.140625" style="1"/>
  </cols>
  <sheetData>
    <row r="1" spans="1:7" ht="18.75">
      <c r="A1" s="94" t="s">
        <v>0</v>
      </c>
      <c r="B1" s="94"/>
      <c r="C1" s="94"/>
      <c r="D1" s="94"/>
      <c r="E1" s="94"/>
      <c r="F1" s="94"/>
    </row>
    <row r="2" spans="1:7" ht="18.75">
      <c r="A2" s="94" t="s">
        <v>1</v>
      </c>
      <c r="B2" s="94"/>
      <c r="C2" s="94"/>
      <c r="D2" s="94"/>
      <c r="E2" s="94"/>
      <c r="F2" s="94"/>
    </row>
    <row r="3" spans="1:7" ht="45.75" customHeight="1">
      <c r="A3" s="149" t="s">
        <v>275</v>
      </c>
      <c r="B3" s="150"/>
      <c r="C3" s="150"/>
      <c r="D3" s="150"/>
      <c r="E3" s="150"/>
      <c r="F3" s="151"/>
    </row>
    <row r="4" spans="1:7">
      <c r="A4" s="2" t="s">
        <v>3</v>
      </c>
      <c r="B4" s="2" t="s">
        <v>4</v>
      </c>
      <c r="C4" s="2" t="s">
        <v>5</v>
      </c>
      <c r="D4" s="2" t="s">
        <v>6</v>
      </c>
      <c r="E4" s="2" t="s">
        <v>7</v>
      </c>
      <c r="F4" s="2" t="s">
        <v>8</v>
      </c>
    </row>
    <row r="5" spans="1:7" ht="30">
      <c r="A5" s="13" t="s">
        <v>117</v>
      </c>
      <c r="B5" s="4" t="s">
        <v>118</v>
      </c>
      <c r="C5" s="14">
        <v>10</v>
      </c>
      <c r="D5" s="5" t="s">
        <v>119</v>
      </c>
      <c r="E5" s="14">
        <v>330.4</v>
      </c>
      <c r="F5" s="14">
        <f>C5*E5</f>
        <v>3304</v>
      </c>
    </row>
    <row r="6" spans="1:7" ht="120">
      <c r="A6" s="3" t="s">
        <v>120</v>
      </c>
      <c r="B6" s="4" t="s">
        <v>10</v>
      </c>
      <c r="C6" s="14">
        <v>54.15</v>
      </c>
      <c r="D6" s="5" t="s">
        <v>11</v>
      </c>
      <c r="E6" s="8">
        <v>153.84</v>
      </c>
      <c r="F6" s="14">
        <f t="shared" ref="F6:F19" si="0">C6*E6</f>
        <v>8330.4359999999997</v>
      </c>
    </row>
    <row r="7" spans="1:7" ht="105">
      <c r="A7" s="3" t="s">
        <v>121</v>
      </c>
      <c r="B7" s="4" t="s">
        <v>13</v>
      </c>
      <c r="C7" s="14">
        <f>G7/E7</f>
        <v>4.27498917175995</v>
      </c>
      <c r="D7" s="5" t="s">
        <v>11</v>
      </c>
      <c r="E7" s="8">
        <v>415.58</v>
      </c>
      <c r="F7" s="14">
        <f t="shared" si="0"/>
        <v>1776.6</v>
      </c>
      <c r="G7" s="1">
        <v>1776.6</v>
      </c>
    </row>
    <row r="8" spans="1:7" ht="90">
      <c r="A8" s="3" t="s">
        <v>122</v>
      </c>
      <c r="B8" s="4" t="s">
        <v>15</v>
      </c>
      <c r="C8" s="14">
        <f t="shared" ref="C8:C13" si="1">G8/E8</f>
        <v>7.125</v>
      </c>
      <c r="D8" s="5" t="s">
        <v>11</v>
      </c>
      <c r="E8" s="8">
        <v>1438.96</v>
      </c>
      <c r="F8" s="14">
        <f t="shared" si="0"/>
        <v>10252.59</v>
      </c>
      <c r="G8" s="1">
        <v>10252.59</v>
      </c>
    </row>
    <row r="9" spans="1:7" ht="60">
      <c r="A9" s="13" t="s">
        <v>94</v>
      </c>
      <c r="B9" s="4" t="s">
        <v>83</v>
      </c>
      <c r="C9" s="14">
        <f t="shared" si="1"/>
        <v>17.549999405971178</v>
      </c>
      <c r="D9" s="5" t="s">
        <v>11</v>
      </c>
      <c r="E9" s="8">
        <v>5891.97</v>
      </c>
      <c r="F9" s="14">
        <f t="shared" si="0"/>
        <v>103404.07</v>
      </c>
      <c r="G9" s="1">
        <v>103404.07</v>
      </c>
    </row>
    <row r="10" spans="1:7" ht="135">
      <c r="A10" s="13" t="s">
        <v>95</v>
      </c>
      <c r="B10" s="4" t="s">
        <v>85</v>
      </c>
      <c r="C10" s="14">
        <f t="shared" si="1"/>
        <v>25.874999794834086</v>
      </c>
      <c r="D10" s="5" t="s">
        <v>11</v>
      </c>
      <c r="E10" s="8">
        <v>6092.63</v>
      </c>
      <c r="F10" s="14">
        <f t="shared" si="0"/>
        <v>157646.79999999999</v>
      </c>
      <c r="G10" s="1">
        <v>157646.79999999999</v>
      </c>
    </row>
    <row r="11" spans="1:7" ht="120">
      <c r="A11" s="4" t="s">
        <v>96</v>
      </c>
      <c r="B11" s="4" t="s">
        <v>87</v>
      </c>
      <c r="C11" s="14">
        <f t="shared" si="1"/>
        <v>1.9199999393072991</v>
      </c>
      <c r="D11" s="4" t="s">
        <v>88</v>
      </c>
      <c r="E11" s="4">
        <v>79086.94</v>
      </c>
      <c r="F11" s="4">
        <f t="shared" si="0"/>
        <v>151846.92000000001</v>
      </c>
      <c r="G11" s="1">
        <v>151846.92000000001</v>
      </c>
    </row>
    <row r="12" spans="1:7" ht="120">
      <c r="A12" s="13" t="s">
        <v>97</v>
      </c>
      <c r="B12" s="4" t="s">
        <v>90</v>
      </c>
      <c r="C12" s="14">
        <f t="shared" si="1"/>
        <v>2.3470000106135207</v>
      </c>
      <c r="D12" s="5" t="s">
        <v>88</v>
      </c>
      <c r="E12" s="8">
        <v>77259.94</v>
      </c>
      <c r="F12" s="14">
        <f t="shared" si="0"/>
        <v>181329.08</v>
      </c>
      <c r="G12" s="1">
        <v>181329.08</v>
      </c>
    </row>
    <row r="13" spans="1:7" ht="60">
      <c r="A13" s="4" t="s">
        <v>98</v>
      </c>
      <c r="B13" s="4" t="s">
        <v>99</v>
      </c>
      <c r="C13" s="14">
        <f t="shared" si="1"/>
        <v>178</v>
      </c>
      <c r="D13" s="4" t="s">
        <v>20</v>
      </c>
      <c r="E13" s="15">
        <v>184.61</v>
      </c>
      <c r="F13" s="14">
        <f t="shared" si="0"/>
        <v>32860.58</v>
      </c>
      <c r="G13" s="1">
        <v>32860.58</v>
      </c>
    </row>
    <row r="14" spans="1:7">
      <c r="A14" s="6">
        <v>10</v>
      </c>
      <c r="B14" s="18" t="s">
        <v>21</v>
      </c>
      <c r="C14" s="14"/>
      <c r="D14" s="5"/>
      <c r="E14" s="8"/>
      <c r="F14" s="14"/>
    </row>
    <row r="15" spans="1:7" ht="16.5">
      <c r="A15" s="6" t="s">
        <v>103</v>
      </c>
      <c r="B15" s="4" t="s">
        <v>179</v>
      </c>
      <c r="C15" s="4">
        <v>18.670000000000002</v>
      </c>
      <c r="D15" s="4" t="s">
        <v>180</v>
      </c>
      <c r="E15" s="4">
        <v>786.44</v>
      </c>
      <c r="F15" s="14">
        <f t="shared" si="0"/>
        <v>14682.834800000002</v>
      </c>
    </row>
    <row r="16" spans="1:7" ht="16.5">
      <c r="A16" s="6" t="s">
        <v>105</v>
      </c>
      <c r="B16" s="4" t="s">
        <v>182</v>
      </c>
      <c r="C16" s="4">
        <v>4.28</v>
      </c>
      <c r="D16" s="4" t="s">
        <v>180</v>
      </c>
      <c r="E16" s="4">
        <v>319.88</v>
      </c>
      <c r="F16" s="14">
        <f t="shared" si="0"/>
        <v>1369.0864000000001</v>
      </c>
    </row>
    <row r="17" spans="1:6" ht="16.5">
      <c r="A17" s="6" t="s">
        <v>26</v>
      </c>
      <c r="B17" s="4" t="s">
        <v>184</v>
      </c>
      <c r="C17" s="4">
        <v>7.13</v>
      </c>
      <c r="D17" s="4" t="s">
        <v>180</v>
      </c>
      <c r="E17" s="4">
        <v>721.18</v>
      </c>
      <c r="F17" s="14">
        <f t="shared" si="0"/>
        <v>5142.0133999999998</v>
      </c>
    </row>
    <row r="18" spans="1:6" ht="16.5">
      <c r="A18" s="6" t="s">
        <v>28</v>
      </c>
      <c r="B18" s="4" t="s">
        <v>186</v>
      </c>
      <c r="C18" s="4">
        <v>37.35</v>
      </c>
      <c r="D18" s="4" t="s">
        <v>180</v>
      </c>
      <c r="E18" s="4">
        <v>436.52</v>
      </c>
      <c r="F18" s="14">
        <f t="shared" si="0"/>
        <v>16304.022000000001</v>
      </c>
    </row>
    <row r="19" spans="1:6" ht="16.5">
      <c r="A19" s="6" t="s">
        <v>106</v>
      </c>
      <c r="B19" s="4" t="s">
        <v>152</v>
      </c>
      <c r="C19" s="4">
        <v>54.15</v>
      </c>
      <c r="D19" s="4" t="s">
        <v>180</v>
      </c>
      <c r="E19" s="4">
        <v>177.1</v>
      </c>
      <c r="F19" s="14">
        <f t="shared" si="0"/>
        <v>9589.9650000000001</v>
      </c>
    </row>
    <row r="20" spans="1:6">
      <c r="A20" s="6"/>
      <c r="B20" s="18"/>
      <c r="C20" s="8"/>
      <c r="D20" s="5"/>
      <c r="E20" s="8" t="s">
        <v>32</v>
      </c>
      <c r="F20" s="14">
        <f>SUM(F5:F19)</f>
        <v>697838.99759999989</v>
      </c>
    </row>
    <row r="21" spans="1:6" ht="30">
      <c r="A21" s="6"/>
      <c r="B21" s="18"/>
      <c r="C21" s="8"/>
      <c r="D21" s="5"/>
      <c r="E21" s="4" t="s">
        <v>33</v>
      </c>
      <c r="F21" s="4">
        <f>F20*12/100</f>
        <v>83740.679711999983</v>
      </c>
    </row>
    <row r="22" spans="1:6">
      <c r="A22" s="6"/>
      <c r="B22" s="18"/>
      <c r="C22" s="8"/>
      <c r="D22" s="5"/>
      <c r="E22" s="4"/>
      <c r="F22" s="4">
        <f>F21+F20</f>
        <v>781579.67731199984</v>
      </c>
    </row>
    <row r="23" spans="1:6" ht="30">
      <c r="A23" s="6"/>
      <c r="B23" s="18"/>
      <c r="C23" s="8"/>
      <c r="D23" s="5"/>
      <c r="E23" s="4" t="s">
        <v>34</v>
      </c>
      <c r="F23" s="4">
        <f>F22*1/100</f>
        <v>7815.7967731199988</v>
      </c>
    </row>
    <row r="24" spans="1:6">
      <c r="A24" s="6"/>
      <c r="B24" s="18"/>
      <c r="C24" s="8"/>
      <c r="D24" s="5"/>
      <c r="E24" s="4" t="s">
        <v>32</v>
      </c>
      <c r="F24" s="4">
        <f>F23+F22</f>
        <v>789395.47408511979</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K43"/>
  <sheetViews>
    <sheetView topLeftCell="A25" workbookViewId="0">
      <selection activeCell="A3" sqref="A3:K3"/>
    </sheetView>
  </sheetViews>
  <sheetFormatPr defaultRowHeight="15"/>
  <cols>
    <col min="11" max="11" width="13.42578125" customWidth="1"/>
  </cols>
  <sheetData>
    <row r="1" spans="1:11" ht="40.15" customHeight="1">
      <c r="A1" s="164" t="s">
        <v>239</v>
      </c>
      <c r="B1" s="164"/>
      <c r="C1" s="164"/>
      <c r="D1" s="164"/>
      <c r="E1" s="164"/>
      <c r="F1" s="164"/>
      <c r="G1" s="164"/>
      <c r="H1" s="164"/>
      <c r="I1" s="164"/>
      <c r="J1" s="164"/>
      <c r="K1" s="164"/>
    </row>
    <row r="2" spans="1:11" ht="26.25" customHeight="1">
      <c r="A2" s="163" t="s">
        <v>168</v>
      </c>
      <c r="B2" s="163"/>
      <c r="C2" s="163"/>
      <c r="D2" s="163"/>
      <c r="E2" s="163"/>
      <c r="F2" s="163"/>
      <c r="G2" s="163"/>
      <c r="H2" s="163"/>
      <c r="I2" s="163"/>
      <c r="J2" s="163"/>
      <c r="K2" s="163"/>
    </row>
    <row r="3" spans="1:11" ht="31.9" customHeight="1">
      <c r="A3" s="165" t="s">
        <v>274</v>
      </c>
      <c r="B3" s="166"/>
      <c r="C3" s="166"/>
      <c r="D3" s="166"/>
      <c r="E3" s="166"/>
      <c r="F3" s="166"/>
      <c r="G3" s="166"/>
      <c r="H3" s="166"/>
      <c r="I3" s="166"/>
      <c r="J3" s="166"/>
      <c r="K3" s="167"/>
    </row>
    <row r="4" spans="1:11" ht="34.9" customHeight="1">
      <c r="A4" s="56" t="s">
        <v>3</v>
      </c>
      <c r="B4" s="99" t="s">
        <v>241</v>
      </c>
      <c r="C4" s="100"/>
      <c r="D4" s="100"/>
      <c r="E4" s="100"/>
      <c r="F4" s="100"/>
      <c r="G4" s="101"/>
      <c r="H4" s="57" t="s">
        <v>242</v>
      </c>
      <c r="I4" s="57" t="s">
        <v>6</v>
      </c>
      <c r="J4" s="57" t="s">
        <v>7</v>
      </c>
      <c r="K4" s="56" t="s">
        <v>243</v>
      </c>
    </row>
    <row r="5" spans="1:11" ht="124.15" customHeight="1">
      <c r="A5" s="58">
        <v>1</v>
      </c>
      <c r="B5" s="102" t="s">
        <v>36</v>
      </c>
      <c r="C5" s="103"/>
      <c r="D5" s="103"/>
      <c r="E5" s="103"/>
      <c r="F5" s="103"/>
      <c r="G5" s="104"/>
      <c r="H5" s="59">
        <v>25.283999999999999</v>
      </c>
      <c r="I5" s="60" t="s">
        <v>37</v>
      </c>
      <c r="J5" s="61">
        <v>139.58000000000001</v>
      </c>
      <c r="K5" s="62">
        <v>3529.14</v>
      </c>
    </row>
    <row r="6" spans="1:11" ht="123" customHeight="1">
      <c r="A6" s="58">
        <v>2</v>
      </c>
      <c r="B6" s="102" t="s">
        <v>38</v>
      </c>
      <c r="C6" s="103"/>
      <c r="D6" s="103"/>
      <c r="E6" s="103"/>
      <c r="F6" s="103"/>
      <c r="G6" s="104"/>
      <c r="H6" s="63">
        <v>7.2037538999999988</v>
      </c>
      <c r="I6" s="60" t="s">
        <v>39</v>
      </c>
      <c r="J6" s="63">
        <v>415.58</v>
      </c>
      <c r="K6" s="64">
        <v>2993.74</v>
      </c>
    </row>
    <row r="7" spans="1:11" ht="96.6" customHeight="1">
      <c r="A7" s="58">
        <v>3</v>
      </c>
      <c r="B7" s="96" t="s">
        <v>244</v>
      </c>
      <c r="C7" s="97"/>
      <c r="D7" s="97"/>
      <c r="E7" s="97"/>
      <c r="F7" s="97"/>
      <c r="G7" s="98"/>
      <c r="H7" s="59">
        <v>21.225000000000001</v>
      </c>
      <c r="I7" s="60" t="s">
        <v>41</v>
      </c>
      <c r="J7" s="62">
        <v>322.35000000000002</v>
      </c>
      <c r="K7" s="62">
        <v>6841.88</v>
      </c>
    </row>
    <row r="8" spans="1:11" ht="47.45" customHeight="1">
      <c r="A8" s="58">
        <v>4</v>
      </c>
      <c r="B8" s="96" t="s">
        <v>245</v>
      </c>
      <c r="C8" s="97"/>
      <c r="D8" s="97"/>
      <c r="E8" s="97"/>
      <c r="F8" s="97"/>
      <c r="G8" s="98"/>
      <c r="H8" s="59">
        <v>11.069999999999999</v>
      </c>
      <c r="I8" s="60" t="s">
        <v>39</v>
      </c>
      <c r="J8" s="61">
        <v>4975.78</v>
      </c>
      <c r="K8" s="64">
        <v>55081.88</v>
      </c>
    </row>
    <row r="9" spans="1:11" ht="99.6" customHeight="1">
      <c r="A9" s="58">
        <v>5</v>
      </c>
      <c r="B9" s="96" t="s">
        <v>42</v>
      </c>
      <c r="C9" s="97"/>
      <c r="D9" s="97"/>
      <c r="E9" s="97"/>
      <c r="F9" s="97"/>
      <c r="G9" s="98"/>
      <c r="H9" s="59">
        <v>0.89999999999999991</v>
      </c>
      <c r="I9" s="63" t="s">
        <v>39</v>
      </c>
      <c r="J9" s="62">
        <v>3714.85</v>
      </c>
      <c r="K9" s="62">
        <v>3343.37</v>
      </c>
    </row>
    <row r="10" spans="1:11" ht="64.900000000000006" customHeight="1">
      <c r="A10" s="58">
        <v>6</v>
      </c>
      <c r="B10" s="96" t="s">
        <v>44</v>
      </c>
      <c r="C10" s="97"/>
      <c r="D10" s="97"/>
      <c r="E10" s="97"/>
      <c r="F10" s="97"/>
      <c r="G10" s="98"/>
      <c r="H10" s="59">
        <v>3.5999999999999996</v>
      </c>
      <c r="I10" s="63" t="s">
        <v>41</v>
      </c>
      <c r="J10" s="62">
        <v>184.61</v>
      </c>
      <c r="K10" s="62">
        <v>664.6</v>
      </c>
    </row>
    <row r="11" spans="1:11" ht="94.15" customHeight="1">
      <c r="A11" s="58">
        <v>7</v>
      </c>
      <c r="B11" s="96" t="s">
        <v>73</v>
      </c>
      <c r="C11" s="97"/>
      <c r="D11" s="97"/>
      <c r="E11" s="97"/>
      <c r="F11" s="97"/>
      <c r="G11" s="98"/>
      <c r="H11" s="59">
        <v>11.223787923854848</v>
      </c>
      <c r="I11" s="63" t="s">
        <v>39</v>
      </c>
      <c r="J11" s="62">
        <v>4492.3599999999997</v>
      </c>
      <c r="K11" s="62">
        <v>50421.3</v>
      </c>
    </row>
    <row r="12" spans="1:11" ht="71.45" customHeight="1">
      <c r="A12" s="58">
        <v>8</v>
      </c>
      <c r="B12" s="96" t="s">
        <v>44</v>
      </c>
      <c r="C12" s="97"/>
      <c r="D12" s="97"/>
      <c r="E12" s="97"/>
      <c r="F12" s="97"/>
      <c r="G12" s="98"/>
      <c r="H12" s="59">
        <v>5.3048780487804876</v>
      </c>
      <c r="I12" s="63" t="s">
        <v>41</v>
      </c>
      <c r="J12" s="62">
        <v>184.61</v>
      </c>
      <c r="K12" s="62">
        <v>979.33</v>
      </c>
    </row>
    <row r="13" spans="1:11" ht="108.6" customHeight="1">
      <c r="A13" s="58">
        <v>9</v>
      </c>
      <c r="B13" s="105" t="s">
        <v>246</v>
      </c>
      <c r="C13" s="106"/>
      <c r="D13" s="106"/>
      <c r="E13" s="106"/>
      <c r="F13" s="106"/>
      <c r="G13" s="107"/>
      <c r="H13" s="59">
        <v>2.8110000000000004</v>
      </c>
      <c r="I13" s="63" t="s">
        <v>37</v>
      </c>
      <c r="J13" s="62">
        <v>5094.3599999999997</v>
      </c>
      <c r="K13" s="62">
        <v>14320.25</v>
      </c>
    </row>
    <row r="14" spans="1:11" ht="65.45" customHeight="1">
      <c r="A14" s="58">
        <v>10</v>
      </c>
      <c r="B14" s="108" t="s">
        <v>44</v>
      </c>
      <c r="C14" s="109"/>
      <c r="D14" s="109"/>
      <c r="E14" s="109"/>
      <c r="F14" s="109"/>
      <c r="G14" s="110"/>
      <c r="H14" s="65">
        <v>21.48</v>
      </c>
      <c r="I14" s="66" t="s">
        <v>41</v>
      </c>
      <c r="J14" s="67">
        <v>184.61</v>
      </c>
      <c r="K14" s="67">
        <v>3965.42</v>
      </c>
    </row>
    <row r="15" spans="1:11" ht="155.44999999999999" customHeight="1">
      <c r="A15" s="58">
        <v>11</v>
      </c>
      <c r="B15" s="96" t="s">
        <v>247</v>
      </c>
      <c r="C15" s="97"/>
      <c r="D15" s="97"/>
      <c r="E15" s="97"/>
      <c r="F15" s="97"/>
      <c r="G15" s="98"/>
      <c r="H15" s="59">
        <v>2.6519511823432769</v>
      </c>
      <c r="I15" s="63" t="s">
        <v>39</v>
      </c>
      <c r="J15" s="62">
        <v>6092.63</v>
      </c>
      <c r="K15" s="62">
        <v>16157.36</v>
      </c>
    </row>
    <row r="16" spans="1:11" ht="62.45" customHeight="1">
      <c r="A16" s="58">
        <v>12</v>
      </c>
      <c r="B16" s="105" t="s">
        <v>248</v>
      </c>
      <c r="C16" s="106"/>
      <c r="D16" s="106"/>
      <c r="E16" s="106"/>
      <c r="F16" s="106"/>
      <c r="G16" s="107"/>
      <c r="H16" s="59">
        <v>15.627723366611905</v>
      </c>
      <c r="I16" s="68" t="s">
        <v>41</v>
      </c>
      <c r="J16" s="62">
        <v>403.78</v>
      </c>
      <c r="K16" s="67">
        <v>6310.16</v>
      </c>
    </row>
    <row r="17" spans="1:11" ht="45.6" customHeight="1">
      <c r="A17" s="58">
        <v>13</v>
      </c>
      <c r="B17" s="105" t="s">
        <v>249</v>
      </c>
      <c r="C17" s="106"/>
      <c r="D17" s="106"/>
      <c r="E17" s="106"/>
      <c r="F17" s="106"/>
      <c r="G17" s="107"/>
      <c r="H17" s="59">
        <v>0.23699999999999999</v>
      </c>
      <c r="I17" s="68" t="s">
        <v>250</v>
      </c>
      <c r="J17" s="62">
        <v>79086.94</v>
      </c>
      <c r="K17" s="67">
        <v>18743.599999999999</v>
      </c>
    </row>
    <row r="18" spans="1:11" ht="45.6" customHeight="1">
      <c r="A18" s="58">
        <v>14</v>
      </c>
      <c r="B18" s="105" t="s">
        <v>251</v>
      </c>
      <c r="C18" s="106"/>
      <c r="D18" s="106"/>
      <c r="E18" s="106"/>
      <c r="F18" s="106"/>
      <c r="G18" s="107"/>
      <c r="H18" s="59">
        <v>0.55400000000000005</v>
      </c>
      <c r="I18" s="68" t="s">
        <v>250</v>
      </c>
      <c r="J18" s="62">
        <v>77259.94</v>
      </c>
      <c r="K18" s="67">
        <v>42802.01</v>
      </c>
    </row>
    <row r="19" spans="1:11" ht="122.45" customHeight="1">
      <c r="A19" s="58">
        <v>15</v>
      </c>
      <c r="B19" s="105" t="s">
        <v>252</v>
      </c>
      <c r="C19" s="106"/>
      <c r="D19" s="106"/>
      <c r="E19" s="106"/>
      <c r="F19" s="106"/>
      <c r="G19" s="107"/>
      <c r="H19" s="59">
        <v>4</v>
      </c>
      <c r="I19" s="63" t="s">
        <v>37</v>
      </c>
      <c r="J19" s="62">
        <v>50.82</v>
      </c>
      <c r="K19" s="62">
        <v>203.28</v>
      </c>
    </row>
    <row r="20" spans="1:11" ht="126" customHeight="1">
      <c r="A20" s="58">
        <v>16</v>
      </c>
      <c r="B20" s="105" t="s">
        <v>253</v>
      </c>
      <c r="C20" s="106"/>
      <c r="D20" s="106"/>
      <c r="E20" s="106"/>
      <c r="F20" s="106"/>
      <c r="G20" s="107"/>
      <c r="H20" s="63">
        <v>9.3531566032123745</v>
      </c>
      <c r="I20" s="63" t="s">
        <v>37</v>
      </c>
      <c r="J20" s="63">
        <v>118.49</v>
      </c>
      <c r="K20" s="63">
        <v>1108.26</v>
      </c>
    </row>
    <row r="21" spans="1:11" ht="79.900000000000006" customHeight="1">
      <c r="A21" s="58">
        <v>17</v>
      </c>
      <c r="B21" s="102" t="s">
        <v>254</v>
      </c>
      <c r="C21" s="103"/>
      <c r="D21" s="103"/>
      <c r="E21" s="103"/>
      <c r="F21" s="103"/>
      <c r="G21" s="104"/>
      <c r="H21" s="59">
        <v>2673.54</v>
      </c>
      <c r="I21" s="69" t="s">
        <v>47</v>
      </c>
      <c r="J21" s="69">
        <v>67.89</v>
      </c>
      <c r="K21" s="62">
        <f>ROUND(H21*J21,2)</f>
        <v>181506.63</v>
      </c>
    </row>
    <row r="22" spans="1:11" ht="156.6" customHeight="1">
      <c r="A22" s="58">
        <v>18</v>
      </c>
      <c r="B22" s="111" t="s">
        <v>255</v>
      </c>
      <c r="C22" s="112"/>
      <c r="D22" s="112"/>
      <c r="E22" s="112"/>
      <c r="F22" s="112"/>
      <c r="G22" s="113"/>
      <c r="H22" s="59">
        <v>15.8</v>
      </c>
      <c r="I22" s="63" t="s">
        <v>50</v>
      </c>
      <c r="J22" s="62">
        <v>391.18</v>
      </c>
      <c r="K22" s="62">
        <f>ROUND(H22*J22,2)</f>
        <v>6180.64</v>
      </c>
    </row>
    <row r="23" spans="1:11" ht="276.60000000000002" customHeight="1">
      <c r="A23" s="58">
        <v>19</v>
      </c>
      <c r="B23" s="111" t="s">
        <v>51</v>
      </c>
      <c r="C23" s="112"/>
      <c r="D23" s="112"/>
      <c r="E23" s="112"/>
      <c r="F23" s="112"/>
      <c r="G23" s="113"/>
      <c r="H23" s="59">
        <v>74.825051999999985</v>
      </c>
      <c r="I23" s="63" t="s">
        <v>41</v>
      </c>
      <c r="J23" s="62">
        <v>582.99</v>
      </c>
      <c r="K23" s="62">
        <v>43622.26</v>
      </c>
    </row>
    <row r="24" spans="1:11" ht="122.45" customHeight="1">
      <c r="A24" s="58">
        <v>20</v>
      </c>
      <c r="B24" s="105" t="s">
        <v>52</v>
      </c>
      <c r="C24" s="106"/>
      <c r="D24" s="106"/>
      <c r="E24" s="106"/>
      <c r="F24" s="106"/>
      <c r="G24" s="107"/>
      <c r="H24" s="59">
        <v>74.825051999999985</v>
      </c>
      <c r="I24" s="63" t="s">
        <v>53</v>
      </c>
      <c r="J24" s="62">
        <v>53.49</v>
      </c>
      <c r="K24" s="62">
        <v>4002.39</v>
      </c>
    </row>
    <row r="25" spans="1:11" ht="94.9" customHeight="1">
      <c r="A25" s="58">
        <v>21</v>
      </c>
      <c r="B25" s="111" t="s">
        <v>54</v>
      </c>
      <c r="C25" s="112"/>
      <c r="D25" s="112"/>
      <c r="E25" s="112"/>
      <c r="F25" s="112"/>
      <c r="G25" s="113"/>
      <c r="H25" s="59">
        <v>74.825051999999985</v>
      </c>
      <c r="I25" s="70" t="s">
        <v>256</v>
      </c>
      <c r="J25" s="69">
        <v>61.9</v>
      </c>
      <c r="K25" s="62">
        <v>4631.67</v>
      </c>
    </row>
    <row r="26" spans="1:11" ht="153" customHeight="1">
      <c r="A26" s="58">
        <v>22</v>
      </c>
      <c r="B26" s="117" t="s">
        <v>257</v>
      </c>
      <c r="C26" s="118"/>
      <c r="D26" s="118"/>
      <c r="E26" s="118"/>
      <c r="F26" s="118"/>
      <c r="G26" s="119"/>
      <c r="H26" s="59">
        <v>85.979327781082702</v>
      </c>
      <c r="I26" s="70" t="s">
        <v>56</v>
      </c>
      <c r="J26" s="69">
        <v>825.59</v>
      </c>
      <c r="K26" s="62">
        <v>70983.67</v>
      </c>
    </row>
    <row r="27" spans="1:11" ht="34.9" customHeight="1">
      <c r="A27" s="58">
        <v>23</v>
      </c>
      <c r="B27" s="117" t="s">
        <v>258</v>
      </c>
      <c r="C27" s="118"/>
      <c r="D27" s="118"/>
      <c r="E27" s="118"/>
      <c r="F27" s="118"/>
      <c r="G27" s="119"/>
      <c r="H27" s="59">
        <v>66.42</v>
      </c>
      <c r="I27" s="70" t="s">
        <v>56</v>
      </c>
      <c r="J27" s="69">
        <v>162.13</v>
      </c>
      <c r="K27" s="62">
        <v>10768.67</v>
      </c>
    </row>
    <row r="28" spans="1:11" ht="36.6" customHeight="1">
      <c r="A28" s="58">
        <v>24</v>
      </c>
      <c r="B28" s="117" t="s">
        <v>259</v>
      </c>
      <c r="C28" s="118"/>
      <c r="D28" s="118"/>
      <c r="E28" s="118"/>
      <c r="F28" s="118"/>
      <c r="G28" s="119"/>
      <c r="H28" s="59">
        <v>66.42</v>
      </c>
      <c r="I28" s="70" t="s">
        <v>56</v>
      </c>
      <c r="J28" s="69">
        <v>15.81</v>
      </c>
      <c r="K28" s="62">
        <v>1050.0999999999999</v>
      </c>
    </row>
    <row r="29" spans="1:11" ht="33.6" customHeight="1">
      <c r="A29" s="58">
        <v>25</v>
      </c>
      <c r="B29" s="117" t="s">
        <v>260</v>
      </c>
      <c r="C29" s="118"/>
      <c r="D29" s="118"/>
      <c r="E29" s="118"/>
      <c r="F29" s="118"/>
      <c r="G29" s="119"/>
      <c r="H29" s="59">
        <v>66.42</v>
      </c>
      <c r="I29" s="70" t="s">
        <v>56</v>
      </c>
      <c r="J29" s="69">
        <v>23.32</v>
      </c>
      <c r="K29" s="62">
        <v>1482.49</v>
      </c>
    </row>
    <row r="30" spans="1:11" ht="28.9" customHeight="1">
      <c r="A30" s="63">
        <v>26</v>
      </c>
      <c r="B30" s="102" t="s">
        <v>261</v>
      </c>
      <c r="C30" s="103"/>
      <c r="D30" s="103"/>
      <c r="E30" s="103"/>
      <c r="F30" s="103"/>
      <c r="G30" s="104"/>
      <c r="H30" s="59"/>
      <c r="I30" s="70"/>
      <c r="J30" s="69"/>
      <c r="K30" s="62"/>
    </row>
    <row r="31" spans="1:11">
      <c r="A31" s="63"/>
      <c r="B31" s="71"/>
      <c r="C31" s="58" t="s">
        <v>22</v>
      </c>
      <c r="D31" s="72" t="s">
        <v>262</v>
      </c>
      <c r="E31" s="73"/>
      <c r="F31" s="72"/>
      <c r="G31" s="74"/>
      <c r="H31" s="59">
        <v>25.283999999999999</v>
      </c>
      <c r="I31" s="63" t="s">
        <v>11</v>
      </c>
      <c r="J31" s="75">
        <v>177.1</v>
      </c>
      <c r="K31" s="62">
        <f t="shared" ref="K31:K36" si="0">ROUND(H31*J31,2)</f>
        <v>4477.8</v>
      </c>
    </row>
    <row r="32" spans="1:11">
      <c r="A32" s="76"/>
      <c r="B32" s="77"/>
      <c r="C32" s="58" t="s">
        <v>24</v>
      </c>
      <c r="D32" s="72" t="s">
        <v>263</v>
      </c>
      <c r="E32" s="73"/>
      <c r="F32" s="72"/>
      <c r="G32" s="74"/>
      <c r="H32" s="59">
        <v>7.2160000000000002</v>
      </c>
      <c r="I32" s="63" t="s">
        <v>11</v>
      </c>
      <c r="J32" s="75">
        <v>893.67</v>
      </c>
      <c r="K32" s="62">
        <f t="shared" si="0"/>
        <v>6448.72</v>
      </c>
    </row>
    <row r="33" spans="1:11">
      <c r="A33" s="76"/>
      <c r="B33" s="77"/>
      <c r="C33" s="58" t="s">
        <v>67</v>
      </c>
      <c r="D33" s="72" t="s">
        <v>264</v>
      </c>
      <c r="E33" s="73"/>
      <c r="F33" s="72"/>
      <c r="G33" s="74"/>
      <c r="H33" s="59">
        <v>7.2039999999999997</v>
      </c>
      <c r="I33" s="63" t="s">
        <v>11</v>
      </c>
      <c r="J33" s="75">
        <v>363.98</v>
      </c>
      <c r="K33" s="62">
        <f t="shared" si="0"/>
        <v>2622.11</v>
      </c>
    </row>
    <row r="34" spans="1:11">
      <c r="A34" s="76"/>
      <c r="B34" s="77"/>
      <c r="C34" s="58" t="s">
        <v>70</v>
      </c>
      <c r="D34" s="72" t="s">
        <v>265</v>
      </c>
      <c r="E34" s="73"/>
      <c r="F34" s="72"/>
      <c r="G34" s="74"/>
      <c r="H34" s="59">
        <v>6.2649999999999997</v>
      </c>
      <c r="I34" s="63" t="s">
        <v>11</v>
      </c>
      <c r="J34" s="75">
        <v>496.4</v>
      </c>
      <c r="K34" s="62">
        <f t="shared" si="0"/>
        <v>3109.95</v>
      </c>
    </row>
    <row r="35" spans="1:11">
      <c r="A35" s="76"/>
      <c r="B35" s="77"/>
      <c r="C35" s="58" t="s">
        <v>30</v>
      </c>
      <c r="D35" s="72" t="s">
        <v>266</v>
      </c>
      <c r="E35" s="73"/>
      <c r="F35" s="72"/>
      <c r="G35" s="74"/>
      <c r="H35" s="59">
        <v>5.1849999999999996</v>
      </c>
      <c r="I35" s="63" t="s">
        <v>11</v>
      </c>
      <c r="J35" s="75">
        <v>776.14</v>
      </c>
      <c r="K35" s="62">
        <f t="shared" si="0"/>
        <v>4024.29</v>
      </c>
    </row>
    <row r="36" spans="1:11" ht="53.45" customHeight="1">
      <c r="A36" s="78">
        <v>27</v>
      </c>
      <c r="B36" s="114" t="s">
        <v>267</v>
      </c>
      <c r="C36" s="115"/>
      <c r="D36" s="115"/>
      <c r="E36" s="115"/>
      <c r="F36" s="115"/>
      <c r="G36" s="116"/>
      <c r="H36" s="79">
        <v>6</v>
      </c>
      <c r="I36" s="80" t="s">
        <v>268</v>
      </c>
      <c r="J36" s="81">
        <v>9500</v>
      </c>
      <c r="K36" s="81">
        <f t="shared" si="0"/>
        <v>57000</v>
      </c>
    </row>
    <row r="37" spans="1:11" ht="18">
      <c r="A37" s="82"/>
      <c r="B37" s="82"/>
      <c r="C37" s="82"/>
      <c r="D37" s="83"/>
      <c r="E37" s="84" t="s">
        <v>269</v>
      </c>
      <c r="F37" s="84"/>
      <c r="G37" s="84"/>
      <c r="H37" s="84"/>
      <c r="I37" s="84"/>
      <c r="J37" s="85"/>
      <c r="K37" s="86">
        <f>SUM(K5:K36)</f>
        <v>629376.97000000009</v>
      </c>
    </row>
    <row r="38" spans="1:11" ht="18">
      <c r="A38" s="82"/>
      <c r="B38" s="82"/>
      <c r="C38" s="82"/>
      <c r="D38" s="83"/>
      <c r="E38" s="84" t="s">
        <v>270</v>
      </c>
      <c r="F38" s="84"/>
      <c r="G38" s="84"/>
      <c r="H38" s="84"/>
      <c r="I38" s="84"/>
      <c r="J38" s="85"/>
      <c r="K38" s="87">
        <f>K37*0.12</f>
        <v>75525.236400000009</v>
      </c>
    </row>
    <row r="39" spans="1:11">
      <c r="A39" s="82"/>
      <c r="B39" s="82"/>
      <c r="C39" s="82"/>
      <c r="D39" s="83"/>
      <c r="E39" s="84" t="s">
        <v>271</v>
      </c>
      <c r="F39" s="84"/>
      <c r="G39" s="84"/>
      <c r="H39" s="84"/>
      <c r="I39" s="84"/>
      <c r="J39" s="82"/>
      <c r="K39" s="86">
        <f>SUM(K37:L38)</f>
        <v>704902.20640000014</v>
      </c>
    </row>
    <row r="40" spans="1:11">
      <c r="A40" s="82"/>
      <c r="B40" s="82"/>
      <c r="C40" s="82"/>
      <c r="D40" s="83"/>
      <c r="E40" s="88" t="s">
        <v>272</v>
      </c>
      <c r="F40" s="88"/>
      <c r="G40" s="88"/>
      <c r="H40" s="88"/>
      <c r="I40" s="88"/>
      <c r="J40" s="82"/>
      <c r="K40" s="89">
        <f>K39*1/100</f>
        <v>7049.0220640000016</v>
      </c>
    </row>
    <row r="41" spans="1:11">
      <c r="A41" s="82"/>
      <c r="B41" s="82"/>
      <c r="C41" s="82"/>
      <c r="D41" s="83"/>
      <c r="E41" s="84" t="s">
        <v>269</v>
      </c>
      <c r="F41" s="84"/>
      <c r="G41" s="84"/>
      <c r="H41" s="84"/>
      <c r="I41" s="84"/>
      <c r="J41" s="82"/>
      <c r="K41" s="90">
        <f>SUM(K39:K40)</f>
        <v>711951.22846400016</v>
      </c>
    </row>
    <row r="42" spans="1:11" ht="13.15" customHeight="1">
      <c r="A42" s="82"/>
      <c r="B42" s="82"/>
      <c r="C42" s="82"/>
      <c r="D42" s="85"/>
      <c r="E42" s="85"/>
      <c r="F42" s="85"/>
      <c r="G42" s="85"/>
      <c r="H42" s="85"/>
      <c r="I42" s="85"/>
      <c r="J42" s="82"/>
      <c r="K42" s="85"/>
    </row>
    <row r="43" spans="1:11" ht="13.15" customHeight="1">
      <c r="D43" s="91"/>
      <c r="E43" s="92"/>
      <c r="F43" s="92"/>
      <c r="G43" s="92"/>
      <c r="H43" s="92"/>
      <c r="I43" s="92"/>
      <c r="K43" s="93"/>
    </row>
  </sheetData>
  <mergeCells count="31">
    <mergeCell ref="B36:G36"/>
    <mergeCell ref="B25:G25"/>
    <mergeCell ref="B26:G26"/>
    <mergeCell ref="B27:G27"/>
    <mergeCell ref="B28:G28"/>
    <mergeCell ref="B29:G29"/>
    <mergeCell ref="B30:G30"/>
    <mergeCell ref="B24:G24"/>
    <mergeCell ref="B13:G13"/>
    <mergeCell ref="B14:G14"/>
    <mergeCell ref="B15:G15"/>
    <mergeCell ref="B16:G16"/>
    <mergeCell ref="B17:G17"/>
    <mergeCell ref="B18:G18"/>
    <mergeCell ref="B19:G19"/>
    <mergeCell ref="B20:G20"/>
    <mergeCell ref="B21:G21"/>
    <mergeCell ref="B22:G22"/>
    <mergeCell ref="B23:G23"/>
    <mergeCell ref="B12:G12"/>
    <mergeCell ref="A1:K1"/>
    <mergeCell ref="A2:K2"/>
    <mergeCell ref="A3:K3"/>
    <mergeCell ref="B4:G4"/>
    <mergeCell ref="B5:G5"/>
    <mergeCell ref="B6:G6"/>
    <mergeCell ref="B7:G7"/>
    <mergeCell ref="B8:G8"/>
    <mergeCell ref="B9:G9"/>
    <mergeCell ref="B10:G10"/>
    <mergeCell ref="B11:G11"/>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K43"/>
  <sheetViews>
    <sheetView topLeftCell="A31" workbookViewId="0">
      <selection activeCell="G51" sqref="G50:G51"/>
    </sheetView>
  </sheetViews>
  <sheetFormatPr defaultRowHeight="15"/>
  <cols>
    <col min="11" max="11" width="13.42578125" customWidth="1"/>
  </cols>
  <sheetData>
    <row r="1" spans="1:11" ht="36.75" customHeight="1">
      <c r="A1" s="168" t="s">
        <v>239</v>
      </c>
      <c r="B1" s="168"/>
      <c r="C1" s="168"/>
      <c r="D1" s="168"/>
      <c r="E1" s="168"/>
      <c r="F1" s="168"/>
      <c r="G1" s="168"/>
      <c r="H1" s="168"/>
      <c r="I1" s="168"/>
      <c r="J1" s="168"/>
      <c r="K1" s="168"/>
    </row>
    <row r="2" spans="1:11" ht="30" customHeight="1">
      <c r="A2" s="168" t="s">
        <v>168</v>
      </c>
      <c r="B2" s="168"/>
      <c r="C2" s="168"/>
      <c r="D2" s="168"/>
      <c r="E2" s="168"/>
      <c r="F2" s="168"/>
      <c r="G2" s="168"/>
      <c r="H2" s="168"/>
      <c r="I2" s="168"/>
      <c r="J2" s="168"/>
      <c r="K2" s="168"/>
    </row>
    <row r="3" spans="1:11" ht="31.9" customHeight="1">
      <c r="A3" s="165" t="s">
        <v>273</v>
      </c>
      <c r="B3" s="166"/>
      <c r="C3" s="166"/>
      <c r="D3" s="166"/>
      <c r="E3" s="166"/>
      <c r="F3" s="166"/>
      <c r="G3" s="166"/>
      <c r="H3" s="166"/>
      <c r="I3" s="166"/>
      <c r="J3" s="166"/>
      <c r="K3" s="166"/>
    </row>
    <row r="4" spans="1:11" ht="34.9" customHeight="1">
      <c r="A4" s="56" t="s">
        <v>3</v>
      </c>
      <c r="B4" s="99" t="s">
        <v>241</v>
      </c>
      <c r="C4" s="100"/>
      <c r="D4" s="100"/>
      <c r="E4" s="100"/>
      <c r="F4" s="100"/>
      <c r="G4" s="101"/>
      <c r="H4" s="57" t="s">
        <v>242</v>
      </c>
      <c r="I4" s="57" t="s">
        <v>6</v>
      </c>
      <c r="J4" s="57" t="s">
        <v>7</v>
      </c>
      <c r="K4" s="56" t="s">
        <v>243</v>
      </c>
    </row>
    <row r="5" spans="1:11" ht="124.15" customHeight="1">
      <c r="A5" s="58">
        <v>1</v>
      </c>
      <c r="B5" s="102" t="s">
        <v>36</v>
      </c>
      <c r="C5" s="103"/>
      <c r="D5" s="103"/>
      <c r="E5" s="103"/>
      <c r="F5" s="103"/>
      <c r="G5" s="104"/>
      <c r="H5" s="59">
        <v>25.283999999999999</v>
      </c>
      <c r="I5" s="60" t="s">
        <v>37</v>
      </c>
      <c r="J5" s="61">
        <v>139.58000000000001</v>
      </c>
      <c r="K5" s="62">
        <v>3529.14</v>
      </c>
    </row>
    <row r="6" spans="1:11" ht="123" customHeight="1">
      <c r="A6" s="58">
        <v>2</v>
      </c>
      <c r="B6" s="102" t="s">
        <v>38</v>
      </c>
      <c r="C6" s="103"/>
      <c r="D6" s="103"/>
      <c r="E6" s="103"/>
      <c r="F6" s="103"/>
      <c r="G6" s="104"/>
      <c r="H6" s="63">
        <v>7.2037538999999988</v>
      </c>
      <c r="I6" s="60" t="s">
        <v>39</v>
      </c>
      <c r="J6" s="63">
        <v>415.58</v>
      </c>
      <c r="K6" s="64">
        <v>2993.74</v>
      </c>
    </row>
    <row r="7" spans="1:11" ht="96.6" customHeight="1">
      <c r="A7" s="58">
        <v>3</v>
      </c>
      <c r="B7" s="96" t="s">
        <v>244</v>
      </c>
      <c r="C7" s="97"/>
      <c r="D7" s="97"/>
      <c r="E7" s="97"/>
      <c r="F7" s="97"/>
      <c r="G7" s="98"/>
      <c r="H7" s="59">
        <v>21.225000000000001</v>
      </c>
      <c r="I7" s="60" t="s">
        <v>41</v>
      </c>
      <c r="J7" s="62">
        <v>322.35000000000002</v>
      </c>
      <c r="K7" s="62">
        <v>6841.88</v>
      </c>
    </row>
    <row r="8" spans="1:11" ht="47.45" customHeight="1">
      <c r="A8" s="58">
        <v>4</v>
      </c>
      <c r="B8" s="96" t="s">
        <v>245</v>
      </c>
      <c r="C8" s="97"/>
      <c r="D8" s="97"/>
      <c r="E8" s="97"/>
      <c r="F8" s="97"/>
      <c r="G8" s="98"/>
      <c r="H8" s="59">
        <v>11.069999999999999</v>
      </c>
      <c r="I8" s="60" t="s">
        <v>39</v>
      </c>
      <c r="J8" s="61">
        <v>4975.78</v>
      </c>
      <c r="K8" s="64">
        <v>55081.88</v>
      </c>
    </row>
    <row r="9" spans="1:11" ht="99.6" customHeight="1">
      <c r="A9" s="58">
        <v>5</v>
      </c>
      <c r="B9" s="96" t="s">
        <v>42</v>
      </c>
      <c r="C9" s="97"/>
      <c r="D9" s="97"/>
      <c r="E9" s="97"/>
      <c r="F9" s="97"/>
      <c r="G9" s="98"/>
      <c r="H9" s="59">
        <v>0.89999999999999991</v>
      </c>
      <c r="I9" s="63" t="s">
        <v>39</v>
      </c>
      <c r="J9" s="62">
        <v>3714.85</v>
      </c>
      <c r="K9" s="62">
        <v>3343.37</v>
      </c>
    </row>
    <row r="10" spans="1:11" ht="64.900000000000006" customHeight="1">
      <c r="A10" s="58">
        <v>6</v>
      </c>
      <c r="B10" s="96" t="s">
        <v>44</v>
      </c>
      <c r="C10" s="97"/>
      <c r="D10" s="97"/>
      <c r="E10" s="97"/>
      <c r="F10" s="97"/>
      <c r="G10" s="98"/>
      <c r="H10" s="59">
        <v>3.5999999999999996</v>
      </c>
      <c r="I10" s="63" t="s">
        <v>41</v>
      </c>
      <c r="J10" s="62">
        <v>184.61</v>
      </c>
      <c r="K10" s="62">
        <v>664.6</v>
      </c>
    </row>
    <row r="11" spans="1:11" ht="94.15" customHeight="1">
      <c r="A11" s="58">
        <v>7</v>
      </c>
      <c r="B11" s="96" t="s">
        <v>73</v>
      </c>
      <c r="C11" s="97"/>
      <c r="D11" s="97"/>
      <c r="E11" s="97"/>
      <c r="F11" s="97"/>
      <c r="G11" s="98"/>
      <c r="H11" s="59">
        <v>11.223787923854848</v>
      </c>
      <c r="I11" s="63" t="s">
        <v>39</v>
      </c>
      <c r="J11" s="62">
        <v>4492.3599999999997</v>
      </c>
      <c r="K11" s="62">
        <v>50421.3</v>
      </c>
    </row>
    <row r="12" spans="1:11" ht="71.45" customHeight="1">
      <c r="A12" s="58">
        <v>8</v>
      </c>
      <c r="B12" s="96" t="s">
        <v>44</v>
      </c>
      <c r="C12" s="97"/>
      <c r="D12" s="97"/>
      <c r="E12" s="97"/>
      <c r="F12" s="97"/>
      <c r="G12" s="98"/>
      <c r="H12" s="59">
        <v>5.3048780487804876</v>
      </c>
      <c r="I12" s="63" t="s">
        <v>41</v>
      </c>
      <c r="J12" s="62">
        <v>184.61</v>
      </c>
      <c r="K12" s="62">
        <v>979.33</v>
      </c>
    </row>
    <row r="13" spans="1:11" ht="108.6" customHeight="1">
      <c r="A13" s="58">
        <v>9</v>
      </c>
      <c r="B13" s="105" t="s">
        <v>246</v>
      </c>
      <c r="C13" s="106"/>
      <c r="D13" s="106"/>
      <c r="E13" s="106"/>
      <c r="F13" s="106"/>
      <c r="G13" s="107"/>
      <c r="H13" s="59">
        <v>2.8110000000000004</v>
      </c>
      <c r="I13" s="63" t="s">
        <v>37</v>
      </c>
      <c r="J13" s="62">
        <v>5094.3599999999997</v>
      </c>
      <c r="K13" s="62">
        <v>14320.25</v>
      </c>
    </row>
    <row r="14" spans="1:11" ht="65.45" customHeight="1">
      <c r="A14" s="58">
        <v>10</v>
      </c>
      <c r="B14" s="108" t="s">
        <v>44</v>
      </c>
      <c r="C14" s="109"/>
      <c r="D14" s="109"/>
      <c r="E14" s="109"/>
      <c r="F14" s="109"/>
      <c r="G14" s="110"/>
      <c r="H14" s="65">
        <v>21.48</v>
      </c>
      <c r="I14" s="66" t="s">
        <v>41</v>
      </c>
      <c r="J14" s="67">
        <v>184.61</v>
      </c>
      <c r="K14" s="67">
        <v>3965.42</v>
      </c>
    </row>
    <row r="15" spans="1:11" ht="155.44999999999999" customHeight="1">
      <c r="A15" s="58">
        <v>11</v>
      </c>
      <c r="B15" s="96" t="s">
        <v>247</v>
      </c>
      <c r="C15" s="97"/>
      <c r="D15" s="97"/>
      <c r="E15" s="97"/>
      <c r="F15" s="97"/>
      <c r="G15" s="98"/>
      <c r="H15" s="59">
        <v>2.6519511823432769</v>
      </c>
      <c r="I15" s="63" t="s">
        <v>39</v>
      </c>
      <c r="J15" s="62">
        <v>6092.63</v>
      </c>
      <c r="K15" s="62">
        <v>16157.36</v>
      </c>
    </row>
    <row r="16" spans="1:11" ht="62.45" customHeight="1">
      <c r="A16" s="58">
        <v>12</v>
      </c>
      <c r="B16" s="105" t="s">
        <v>248</v>
      </c>
      <c r="C16" s="106"/>
      <c r="D16" s="106"/>
      <c r="E16" s="106"/>
      <c r="F16" s="106"/>
      <c r="G16" s="107"/>
      <c r="H16" s="59">
        <v>15.627723366611905</v>
      </c>
      <c r="I16" s="68" t="s">
        <v>41</v>
      </c>
      <c r="J16" s="62">
        <v>403.78</v>
      </c>
      <c r="K16" s="67">
        <v>6310.16</v>
      </c>
    </row>
    <row r="17" spans="1:11" ht="45.6" customHeight="1">
      <c r="A17" s="58">
        <v>13</v>
      </c>
      <c r="B17" s="105" t="s">
        <v>249</v>
      </c>
      <c r="C17" s="106"/>
      <c r="D17" s="106"/>
      <c r="E17" s="106"/>
      <c r="F17" s="106"/>
      <c r="G17" s="107"/>
      <c r="H17" s="59">
        <v>0.23699999999999999</v>
      </c>
      <c r="I17" s="68" t="s">
        <v>250</v>
      </c>
      <c r="J17" s="62">
        <v>79086.94</v>
      </c>
      <c r="K17" s="67">
        <v>18743.599999999999</v>
      </c>
    </row>
    <row r="18" spans="1:11" ht="45.6" customHeight="1">
      <c r="A18" s="58">
        <v>14</v>
      </c>
      <c r="B18" s="105" t="s">
        <v>251</v>
      </c>
      <c r="C18" s="106"/>
      <c r="D18" s="106"/>
      <c r="E18" s="106"/>
      <c r="F18" s="106"/>
      <c r="G18" s="107"/>
      <c r="H18" s="59">
        <v>0.55400000000000005</v>
      </c>
      <c r="I18" s="68" t="s">
        <v>250</v>
      </c>
      <c r="J18" s="62">
        <v>77259.94</v>
      </c>
      <c r="K18" s="67">
        <v>42802.01</v>
      </c>
    </row>
    <row r="19" spans="1:11" ht="122.45" customHeight="1">
      <c r="A19" s="58">
        <v>15</v>
      </c>
      <c r="B19" s="105" t="s">
        <v>252</v>
      </c>
      <c r="C19" s="106"/>
      <c r="D19" s="106"/>
      <c r="E19" s="106"/>
      <c r="F19" s="106"/>
      <c r="G19" s="107"/>
      <c r="H19" s="59">
        <v>4</v>
      </c>
      <c r="I19" s="63" t="s">
        <v>37</v>
      </c>
      <c r="J19" s="62">
        <v>50.82</v>
      </c>
      <c r="K19" s="62">
        <v>203.28</v>
      </c>
    </row>
    <row r="20" spans="1:11" ht="126" customHeight="1">
      <c r="A20" s="58">
        <v>16</v>
      </c>
      <c r="B20" s="105" t="s">
        <v>253</v>
      </c>
      <c r="C20" s="106"/>
      <c r="D20" s="106"/>
      <c r="E20" s="106"/>
      <c r="F20" s="106"/>
      <c r="G20" s="107"/>
      <c r="H20" s="63">
        <v>9.3531566032123745</v>
      </c>
      <c r="I20" s="63" t="s">
        <v>37</v>
      </c>
      <c r="J20" s="63">
        <v>118.49</v>
      </c>
      <c r="K20" s="63">
        <v>1108.26</v>
      </c>
    </row>
    <row r="21" spans="1:11" ht="79.900000000000006" customHeight="1">
      <c r="A21" s="58">
        <v>17</v>
      </c>
      <c r="B21" s="102" t="s">
        <v>254</v>
      </c>
      <c r="C21" s="103"/>
      <c r="D21" s="103"/>
      <c r="E21" s="103"/>
      <c r="F21" s="103"/>
      <c r="G21" s="104"/>
      <c r="H21" s="59">
        <v>2673.54</v>
      </c>
      <c r="I21" s="69" t="s">
        <v>47</v>
      </c>
      <c r="J21" s="69">
        <v>67.89</v>
      </c>
      <c r="K21" s="62">
        <f>ROUND(H21*J21,2)</f>
        <v>181506.63</v>
      </c>
    </row>
    <row r="22" spans="1:11" ht="156.6" customHeight="1">
      <c r="A22" s="58">
        <v>18</v>
      </c>
      <c r="B22" s="111" t="s">
        <v>255</v>
      </c>
      <c r="C22" s="112"/>
      <c r="D22" s="112"/>
      <c r="E22" s="112"/>
      <c r="F22" s="112"/>
      <c r="G22" s="113"/>
      <c r="H22" s="59">
        <v>15.8</v>
      </c>
      <c r="I22" s="63" t="s">
        <v>50</v>
      </c>
      <c r="J22" s="62">
        <v>391.18</v>
      </c>
      <c r="K22" s="62">
        <f>ROUND(H22*J22,2)</f>
        <v>6180.64</v>
      </c>
    </row>
    <row r="23" spans="1:11" ht="276.60000000000002" customHeight="1">
      <c r="A23" s="58">
        <v>19</v>
      </c>
      <c r="B23" s="111" t="s">
        <v>51</v>
      </c>
      <c r="C23" s="112"/>
      <c r="D23" s="112"/>
      <c r="E23" s="112"/>
      <c r="F23" s="112"/>
      <c r="G23" s="113"/>
      <c r="H23" s="59">
        <v>74.825051999999985</v>
      </c>
      <c r="I23" s="63" t="s">
        <v>41</v>
      </c>
      <c r="J23" s="62">
        <v>582.99</v>
      </c>
      <c r="K23" s="62">
        <v>43622.26</v>
      </c>
    </row>
    <row r="24" spans="1:11" ht="122.45" customHeight="1">
      <c r="A24" s="58">
        <v>20</v>
      </c>
      <c r="B24" s="105" t="s">
        <v>52</v>
      </c>
      <c r="C24" s="106"/>
      <c r="D24" s="106"/>
      <c r="E24" s="106"/>
      <c r="F24" s="106"/>
      <c r="G24" s="107"/>
      <c r="H24" s="59">
        <v>74.825051999999985</v>
      </c>
      <c r="I24" s="63" t="s">
        <v>53</v>
      </c>
      <c r="J24" s="62">
        <v>53.49</v>
      </c>
      <c r="K24" s="62">
        <v>4002.39</v>
      </c>
    </row>
    <row r="25" spans="1:11" ht="94.9" customHeight="1">
      <c r="A25" s="58">
        <v>21</v>
      </c>
      <c r="B25" s="111" t="s">
        <v>54</v>
      </c>
      <c r="C25" s="112"/>
      <c r="D25" s="112"/>
      <c r="E25" s="112"/>
      <c r="F25" s="112"/>
      <c r="G25" s="113"/>
      <c r="H25" s="59">
        <v>74.825051999999985</v>
      </c>
      <c r="I25" s="70" t="s">
        <v>256</v>
      </c>
      <c r="J25" s="69">
        <v>61.9</v>
      </c>
      <c r="K25" s="62">
        <v>4631.67</v>
      </c>
    </row>
    <row r="26" spans="1:11" ht="153" customHeight="1">
      <c r="A26" s="58">
        <v>22</v>
      </c>
      <c r="B26" s="117" t="s">
        <v>257</v>
      </c>
      <c r="C26" s="118"/>
      <c r="D26" s="118"/>
      <c r="E26" s="118"/>
      <c r="F26" s="118"/>
      <c r="G26" s="119"/>
      <c r="H26" s="59">
        <v>85.979327781082702</v>
      </c>
      <c r="I26" s="70" t="s">
        <v>56</v>
      </c>
      <c r="J26" s="69">
        <v>825.59</v>
      </c>
      <c r="K26" s="62">
        <v>70983.67</v>
      </c>
    </row>
    <row r="27" spans="1:11" ht="34.9" customHeight="1">
      <c r="A27" s="58">
        <v>23</v>
      </c>
      <c r="B27" s="117" t="s">
        <v>258</v>
      </c>
      <c r="C27" s="118"/>
      <c r="D27" s="118"/>
      <c r="E27" s="118"/>
      <c r="F27" s="118"/>
      <c r="G27" s="119"/>
      <c r="H27" s="59">
        <v>66.42</v>
      </c>
      <c r="I27" s="70" t="s">
        <v>56</v>
      </c>
      <c r="J27" s="69">
        <v>162.13</v>
      </c>
      <c r="K27" s="62">
        <v>10768.67</v>
      </c>
    </row>
    <row r="28" spans="1:11" ht="36.6" customHeight="1">
      <c r="A28" s="58">
        <v>24</v>
      </c>
      <c r="B28" s="117" t="s">
        <v>259</v>
      </c>
      <c r="C28" s="118"/>
      <c r="D28" s="118"/>
      <c r="E28" s="118"/>
      <c r="F28" s="118"/>
      <c r="G28" s="119"/>
      <c r="H28" s="59">
        <v>66.42</v>
      </c>
      <c r="I28" s="70" t="s">
        <v>56</v>
      </c>
      <c r="J28" s="69">
        <v>15.81</v>
      </c>
      <c r="K28" s="62">
        <v>1050.0999999999999</v>
      </c>
    </row>
    <row r="29" spans="1:11" ht="33.6" customHeight="1">
      <c r="A29" s="58">
        <v>25</v>
      </c>
      <c r="B29" s="117" t="s">
        <v>260</v>
      </c>
      <c r="C29" s="118"/>
      <c r="D29" s="118"/>
      <c r="E29" s="118"/>
      <c r="F29" s="118"/>
      <c r="G29" s="119"/>
      <c r="H29" s="59">
        <v>66.42</v>
      </c>
      <c r="I29" s="70" t="s">
        <v>56</v>
      </c>
      <c r="J29" s="69">
        <v>23.32</v>
      </c>
      <c r="K29" s="62">
        <v>1482.49</v>
      </c>
    </row>
    <row r="30" spans="1:11" ht="36.6" customHeight="1">
      <c r="A30" s="63">
        <v>26</v>
      </c>
      <c r="B30" s="102" t="s">
        <v>261</v>
      </c>
      <c r="C30" s="103"/>
      <c r="D30" s="103"/>
      <c r="E30" s="103"/>
      <c r="F30" s="103"/>
      <c r="G30" s="104"/>
      <c r="H30" s="59"/>
      <c r="I30" s="70"/>
      <c r="J30" s="69"/>
      <c r="K30" s="62"/>
    </row>
    <row r="31" spans="1:11">
      <c r="A31" s="63"/>
      <c r="B31" s="71"/>
      <c r="C31" s="58" t="s">
        <v>22</v>
      </c>
      <c r="D31" s="72" t="s">
        <v>262</v>
      </c>
      <c r="E31" s="73"/>
      <c r="F31" s="72"/>
      <c r="G31" s="74"/>
      <c r="H31" s="59">
        <v>25.283999999999999</v>
      </c>
      <c r="I31" s="63" t="s">
        <v>11</v>
      </c>
      <c r="J31" s="75">
        <v>177.1</v>
      </c>
      <c r="K31" s="62">
        <f t="shared" ref="K31:K36" si="0">ROUND(H31*J31,2)</f>
        <v>4477.8</v>
      </c>
    </row>
    <row r="32" spans="1:11">
      <c r="A32" s="76"/>
      <c r="B32" s="77"/>
      <c r="C32" s="58" t="s">
        <v>24</v>
      </c>
      <c r="D32" s="72" t="s">
        <v>263</v>
      </c>
      <c r="E32" s="73"/>
      <c r="F32" s="72"/>
      <c r="G32" s="74"/>
      <c r="H32" s="59">
        <v>7.2160000000000002</v>
      </c>
      <c r="I32" s="63" t="s">
        <v>11</v>
      </c>
      <c r="J32" s="75">
        <v>893.67</v>
      </c>
      <c r="K32" s="62">
        <f t="shared" si="0"/>
        <v>6448.72</v>
      </c>
    </row>
    <row r="33" spans="1:11">
      <c r="A33" s="76"/>
      <c r="B33" s="77"/>
      <c r="C33" s="58" t="s">
        <v>67</v>
      </c>
      <c r="D33" s="72" t="s">
        <v>264</v>
      </c>
      <c r="E33" s="73"/>
      <c r="F33" s="72"/>
      <c r="G33" s="74"/>
      <c r="H33" s="59">
        <v>7.2039999999999997</v>
      </c>
      <c r="I33" s="63" t="s">
        <v>11</v>
      </c>
      <c r="J33" s="75">
        <v>363.98</v>
      </c>
      <c r="K33" s="62">
        <f t="shared" si="0"/>
        <v>2622.11</v>
      </c>
    </row>
    <row r="34" spans="1:11">
      <c r="A34" s="76"/>
      <c r="B34" s="77"/>
      <c r="C34" s="58" t="s">
        <v>70</v>
      </c>
      <c r="D34" s="72" t="s">
        <v>265</v>
      </c>
      <c r="E34" s="73"/>
      <c r="F34" s="72"/>
      <c r="G34" s="74"/>
      <c r="H34" s="59">
        <v>6.2649999999999997</v>
      </c>
      <c r="I34" s="63" t="s">
        <v>11</v>
      </c>
      <c r="J34" s="75">
        <v>496.4</v>
      </c>
      <c r="K34" s="62">
        <f t="shared" si="0"/>
        <v>3109.95</v>
      </c>
    </row>
    <row r="35" spans="1:11">
      <c r="A35" s="76"/>
      <c r="B35" s="77"/>
      <c r="C35" s="58" t="s">
        <v>30</v>
      </c>
      <c r="D35" s="72" t="s">
        <v>266</v>
      </c>
      <c r="E35" s="73"/>
      <c r="F35" s="72"/>
      <c r="G35" s="74"/>
      <c r="H35" s="59">
        <v>5.1849999999999996</v>
      </c>
      <c r="I35" s="63" t="s">
        <v>11</v>
      </c>
      <c r="J35" s="75">
        <v>776.14</v>
      </c>
      <c r="K35" s="62">
        <f t="shared" si="0"/>
        <v>4024.29</v>
      </c>
    </row>
    <row r="36" spans="1:11" ht="53.45" customHeight="1">
      <c r="A36" s="78">
        <v>27</v>
      </c>
      <c r="B36" s="114" t="s">
        <v>267</v>
      </c>
      <c r="C36" s="115"/>
      <c r="D36" s="115"/>
      <c r="E36" s="115"/>
      <c r="F36" s="115"/>
      <c r="G36" s="116"/>
      <c r="H36" s="79">
        <v>6</v>
      </c>
      <c r="I36" s="80" t="s">
        <v>268</v>
      </c>
      <c r="J36" s="81">
        <v>9500</v>
      </c>
      <c r="K36" s="81">
        <f t="shared" si="0"/>
        <v>57000</v>
      </c>
    </row>
    <row r="37" spans="1:11" ht="18">
      <c r="A37" s="82"/>
      <c r="B37" s="82"/>
      <c r="C37" s="82"/>
      <c r="D37" s="83"/>
      <c r="E37" s="84" t="s">
        <v>269</v>
      </c>
      <c r="F37" s="84"/>
      <c r="G37" s="84"/>
      <c r="H37" s="84"/>
      <c r="I37" s="84"/>
      <c r="J37" s="85"/>
      <c r="K37" s="86">
        <f>SUM(K5:K36)</f>
        <v>629376.97000000009</v>
      </c>
    </row>
    <row r="38" spans="1:11" ht="18">
      <c r="A38" s="82"/>
      <c r="B38" s="82"/>
      <c r="C38" s="82"/>
      <c r="D38" s="83"/>
      <c r="E38" s="84" t="s">
        <v>270</v>
      </c>
      <c r="F38" s="84"/>
      <c r="G38" s="84"/>
      <c r="H38" s="84"/>
      <c r="I38" s="84"/>
      <c r="J38" s="85"/>
      <c r="K38" s="87">
        <f>K37*0.12</f>
        <v>75525.236400000009</v>
      </c>
    </row>
    <row r="39" spans="1:11">
      <c r="A39" s="82"/>
      <c r="B39" s="82"/>
      <c r="C39" s="82"/>
      <c r="D39" s="83"/>
      <c r="E39" s="84" t="s">
        <v>271</v>
      </c>
      <c r="F39" s="84"/>
      <c r="G39" s="84"/>
      <c r="H39" s="84"/>
      <c r="I39" s="84"/>
      <c r="J39" s="82"/>
      <c r="K39" s="86">
        <f>SUM(K37:L38)</f>
        <v>704902.20640000014</v>
      </c>
    </row>
    <row r="40" spans="1:11">
      <c r="A40" s="82"/>
      <c r="B40" s="82"/>
      <c r="C40" s="82"/>
      <c r="D40" s="83"/>
      <c r="E40" s="88" t="s">
        <v>272</v>
      </c>
      <c r="F40" s="88"/>
      <c r="G40" s="88"/>
      <c r="H40" s="88"/>
      <c r="I40" s="88"/>
      <c r="J40" s="82"/>
      <c r="K40" s="89">
        <f>K39*1/100</f>
        <v>7049.0220640000016</v>
      </c>
    </row>
    <row r="41" spans="1:11">
      <c r="A41" s="82"/>
      <c r="B41" s="82"/>
      <c r="C41" s="82"/>
      <c r="D41" s="83"/>
      <c r="E41" s="84" t="s">
        <v>269</v>
      </c>
      <c r="F41" s="84"/>
      <c r="G41" s="84"/>
      <c r="H41" s="84"/>
      <c r="I41" s="84"/>
      <c r="J41" s="82"/>
      <c r="K41" s="90">
        <f>SUM(K39:K40)</f>
        <v>711951.22846400016</v>
      </c>
    </row>
    <row r="42" spans="1:11" ht="13.15" customHeight="1">
      <c r="A42" s="82"/>
      <c r="B42" s="82"/>
      <c r="C42" s="82"/>
      <c r="D42" s="85"/>
      <c r="E42" s="85"/>
      <c r="F42" s="85"/>
      <c r="G42" s="85"/>
      <c r="H42" s="85"/>
      <c r="I42" s="85"/>
      <c r="J42" s="82"/>
      <c r="K42" s="85"/>
    </row>
    <row r="43" spans="1:11" ht="13.15" customHeight="1">
      <c r="D43" s="91"/>
      <c r="E43" s="92"/>
      <c r="F43" s="92"/>
      <c r="G43" s="92"/>
      <c r="H43" s="92"/>
      <c r="I43" s="92"/>
      <c r="K43" s="93"/>
    </row>
  </sheetData>
  <mergeCells count="31">
    <mergeCell ref="B36:G36"/>
    <mergeCell ref="B25:G25"/>
    <mergeCell ref="B26:G26"/>
    <mergeCell ref="B27:G27"/>
    <mergeCell ref="B28:G28"/>
    <mergeCell ref="B29:G29"/>
    <mergeCell ref="B30:G30"/>
    <mergeCell ref="B24:G24"/>
    <mergeCell ref="B13:G13"/>
    <mergeCell ref="B14:G14"/>
    <mergeCell ref="B15:G15"/>
    <mergeCell ref="B16:G16"/>
    <mergeCell ref="B17:G17"/>
    <mergeCell ref="B18:G18"/>
    <mergeCell ref="B19:G19"/>
    <mergeCell ref="B20:G20"/>
    <mergeCell ref="B21:G21"/>
    <mergeCell ref="B22:G22"/>
    <mergeCell ref="B23:G23"/>
    <mergeCell ref="B12:G12"/>
    <mergeCell ref="A1:K1"/>
    <mergeCell ref="A2:K2"/>
    <mergeCell ref="A3:K3"/>
    <mergeCell ref="B4:G4"/>
    <mergeCell ref="B5:G5"/>
    <mergeCell ref="B6:G6"/>
    <mergeCell ref="B7:G7"/>
    <mergeCell ref="B8:G8"/>
    <mergeCell ref="B9:G9"/>
    <mergeCell ref="B10:G10"/>
    <mergeCell ref="B11:G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L43"/>
  <sheetViews>
    <sheetView workbookViewId="0">
      <selection activeCell="A3" sqref="A3:L3"/>
    </sheetView>
  </sheetViews>
  <sheetFormatPr defaultRowHeight="15"/>
  <cols>
    <col min="11" max="11" width="13.42578125" customWidth="1"/>
  </cols>
  <sheetData>
    <row r="1" spans="1:12" ht="28.5" customHeight="1">
      <c r="A1" s="164" t="s">
        <v>239</v>
      </c>
      <c r="B1" s="164"/>
      <c r="C1" s="164"/>
      <c r="D1" s="164"/>
      <c r="E1" s="164"/>
      <c r="F1" s="164"/>
      <c r="G1" s="164"/>
      <c r="H1" s="164"/>
      <c r="I1" s="164"/>
      <c r="J1" s="164"/>
      <c r="K1" s="164"/>
    </row>
    <row r="2" spans="1:12" ht="28.5" customHeight="1">
      <c r="A2" s="162" t="s">
        <v>168</v>
      </c>
      <c r="B2" s="162"/>
      <c r="C2" s="162"/>
      <c r="D2" s="162"/>
      <c r="E2" s="162"/>
      <c r="F2" s="162"/>
      <c r="G2" s="162"/>
      <c r="H2" s="162"/>
      <c r="I2" s="162"/>
      <c r="J2" s="162"/>
      <c r="K2" s="162"/>
    </row>
    <row r="3" spans="1:12" ht="31.9" customHeight="1">
      <c r="A3" s="165" t="s">
        <v>240</v>
      </c>
      <c r="B3" s="166"/>
      <c r="C3" s="166"/>
      <c r="D3" s="166"/>
      <c r="E3" s="166"/>
      <c r="F3" s="166"/>
      <c r="G3" s="166"/>
      <c r="H3" s="166"/>
      <c r="I3" s="166"/>
      <c r="J3" s="166"/>
      <c r="K3" s="166"/>
      <c r="L3" s="167"/>
    </row>
    <row r="4" spans="1:12" ht="34.9" customHeight="1">
      <c r="A4" s="56" t="s">
        <v>3</v>
      </c>
      <c r="B4" s="99" t="s">
        <v>241</v>
      </c>
      <c r="C4" s="100"/>
      <c r="D4" s="100"/>
      <c r="E4" s="100"/>
      <c r="F4" s="100"/>
      <c r="G4" s="101"/>
      <c r="H4" s="57" t="s">
        <v>242</v>
      </c>
      <c r="I4" s="57" t="s">
        <v>6</v>
      </c>
      <c r="J4" s="57" t="s">
        <v>7</v>
      </c>
      <c r="K4" s="56" t="s">
        <v>243</v>
      </c>
    </row>
    <row r="5" spans="1:12" ht="124.15" customHeight="1">
      <c r="A5" s="58">
        <v>1</v>
      </c>
      <c r="B5" s="102" t="s">
        <v>36</v>
      </c>
      <c r="C5" s="103"/>
      <c r="D5" s="103"/>
      <c r="E5" s="103"/>
      <c r="F5" s="103"/>
      <c r="G5" s="104"/>
      <c r="H5" s="59">
        <v>25.283999999999999</v>
      </c>
      <c r="I5" s="60" t="s">
        <v>37</v>
      </c>
      <c r="J5" s="61">
        <v>139.58000000000001</v>
      </c>
      <c r="K5" s="62">
        <v>3529.14</v>
      </c>
    </row>
    <row r="6" spans="1:12" ht="123" customHeight="1">
      <c r="A6" s="58">
        <v>2</v>
      </c>
      <c r="B6" s="102" t="s">
        <v>38</v>
      </c>
      <c r="C6" s="103"/>
      <c r="D6" s="103"/>
      <c r="E6" s="103"/>
      <c r="F6" s="103"/>
      <c r="G6" s="104"/>
      <c r="H6" s="63">
        <v>7.2037538999999988</v>
      </c>
      <c r="I6" s="60" t="s">
        <v>39</v>
      </c>
      <c r="J6" s="63">
        <v>415.58</v>
      </c>
      <c r="K6" s="64">
        <v>2993.74</v>
      </c>
    </row>
    <row r="7" spans="1:12" ht="96.6" customHeight="1">
      <c r="A7" s="58">
        <v>3</v>
      </c>
      <c r="B7" s="96" t="s">
        <v>244</v>
      </c>
      <c r="C7" s="97"/>
      <c r="D7" s="97"/>
      <c r="E7" s="97"/>
      <c r="F7" s="97"/>
      <c r="G7" s="98"/>
      <c r="H7" s="59">
        <v>21.225000000000001</v>
      </c>
      <c r="I7" s="60" t="s">
        <v>41</v>
      </c>
      <c r="J7" s="62">
        <v>322.35000000000002</v>
      </c>
      <c r="K7" s="62">
        <v>6841.88</v>
      </c>
    </row>
    <row r="8" spans="1:12" ht="47.45" customHeight="1">
      <c r="A8" s="58">
        <v>4</v>
      </c>
      <c r="B8" s="96" t="s">
        <v>245</v>
      </c>
      <c r="C8" s="97"/>
      <c r="D8" s="97"/>
      <c r="E8" s="97"/>
      <c r="F8" s="97"/>
      <c r="G8" s="98"/>
      <c r="H8" s="59">
        <v>11.069999999999999</v>
      </c>
      <c r="I8" s="60" t="s">
        <v>39</v>
      </c>
      <c r="J8" s="61">
        <v>4975.78</v>
      </c>
      <c r="K8" s="64">
        <v>55081.88</v>
      </c>
    </row>
    <row r="9" spans="1:12" ht="99.6" customHeight="1">
      <c r="A9" s="58">
        <v>5</v>
      </c>
      <c r="B9" s="96" t="s">
        <v>42</v>
      </c>
      <c r="C9" s="97"/>
      <c r="D9" s="97"/>
      <c r="E9" s="97"/>
      <c r="F9" s="97"/>
      <c r="G9" s="98"/>
      <c r="H9" s="59">
        <v>0.89999999999999991</v>
      </c>
      <c r="I9" s="63" t="s">
        <v>39</v>
      </c>
      <c r="J9" s="62">
        <v>3714.85</v>
      </c>
      <c r="K9" s="62">
        <v>3343.37</v>
      </c>
    </row>
    <row r="10" spans="1:12" ht="64.900000000000006" customHeight="1">
      <c r="A10" s="58">
        <v>6</v>
      </c>
      <c r="B10" s="96" t="s">
        <v>44</v>
      </c>
      <c r="C10" s="97"/>
      <c r="D10" s="97"/>
      <c r="E10" s="97"/>
      <c r="F10" s="97"/>
      <c r="G10" s="98"/>
      <c r="H10" s="59">
        <v>3.5999999999999996</v>
      </c>
      <c r="I10" s="63" t="s">
        <v>41</v>
      </c>
      <c r="J10" s="62">
        <v>184.61</v>
      </c>
      <c r="K10" s="62">
        <v>664.6</v>
      </c>
    </row>
    <row r="11" spans="1:12" ht="94.15" customHeight="1">
      <c r="A11" s="58">
        <v>7</v>
      </c>
      <c r="B11" s="96" t="s">
        <v>73</v>
      </c>
      <c r="C11" s="97"/>
      <c r="D11" s="97"/>
      <c r="E11" s="97"/>
      <c r="F11" s="97"/>
      <c r="G11" s="98"/>
      <c r="H11" s="59">
        <v>11.223787923854848</v>
      </c>
      <c r="I11" s="63" t="s">
        <v>39</v>
      </c>
      <c r="J11" s="62">
        <v>4492.3599999999997</v>
      </c>
      <c r="K11" s="62">
        <v>50421.3</v>
      </c>
    </row>
    <row r="12" spans="1:12" ht="71.45" customHeight="1">
      <c r="A12" s="58">
        <v>8</v>
      </c>
      <c r="B12" s="96" t="s">
        <v>44</v>
      </c>
      <c r="C12" s="97"/>
      <c r="D12" s="97"/>
      <c r="E12" s="97"/>
      <c r="F12" s="97"/>
      <c r="G12" s="98"/>
      <c r="H12" s="59">
        <v>5.3048780487804876</v>
      </c>
      <c r="I12" s="63" t="s">
        <v>41</v>
      </c>
      <c r="J12" s="62">
        <v>184.61</v>
      </c>
      <c r="K12" s="62">
        <v>979.33</v>
      </c>
    </row>
    <row r="13" spans="1:12" ht="108.6" customHeight="1">
      <c r="A13" s="58">
        <v>9</v>
      </c>
      <c r="B13" s="105" t="s">
        <v>246</v>
      </c>
      <c r="C13" s="106"/>
      <c r="D13" s="106"/>
      <c r="E13" s="106"/>
      <c r="F13" s="106"/>
      <c r="G13" s="107"/>
      <c r="H13" s="59">
        <v>2.8110000000000004</v>
      </c>
      <c r="I13" s="63" t="s">
        <v>37</v>
      </c>
      <c r="J13" s="62">
        <v>5094.3599999999997</v>
      </c>
      <c r="K13" s="62">
        <v>14320.25</v>
      </c>
    </row>
    <row r="14" spans="1:12" ht="65.45" customHeight="1">
      <c r="A14" s="58">
        <v>10</v>
      </c>
      <c r="B14" s="108" t="s">
        <v>44</v>
      </c>
      <c r="C14" s="109"/>
      <c r="D14" s="109"/>
      <c r="E14" s="109"/>
      <c r="F14" s="109"/>
      <c r="G14" s="110"/>
      <c r="H14" s="65">
        <v>21.48</v>
      </c>
      <c r="I14" s="66" t="s">
        <v>41</v>
      </c>
      <c r="J14" s="67">
        <v>184.61</v>
      </c>
      <c r="K14" s="67">
        <v>3965.42</v>
      </c>
    </row>
    <row r="15" spans="1:12" ht="155.44999999999999" customHeight="1">
      <c r="A15" s="58">
        <v>11</v>
      </c>
      <c r="B15" s="96" t="s">
        <v>247</v>
      </c>
      <c r="C15" s="97"/>
      <c r="D15" s="97"/>
      <c r="E15" s="97"/>
      <c r="F15" s="97"/>
      <c r="G15" s="98"/>
      <c r="H15" s="59">
        <v>2.6519511823432769</v>
      </c>
      <c r="I15" s="63" t="s">
        <v>39</v>
      </c>
      <c r="J15" s="62">
        <v>6092.63</v>
      </c>
      <c r="K15" s="62">
        <v>16157.36</v>
      </c>
    </row>
    <row r="16" spans="1:12" ht="62.45" customHeight="1">
      <c r="A16" s="58">
        <v>12</v>
      </c>
      <c r="B16" s="105" t="s">
        <v>248</v>
      </c>
      <c r="C16" s="106"/>
      <c r="D16" s="106"/>
      <c r="E16" s="106"/>
      <c r="F16" s="106"/>
      <c r="G16" s="107"/>
      <c r="H16" s="59">
        <v>15.627723366611905</v>
      </c>
      <c r="I16" s="68" t="s">
        <v>41</v>
      </c>
      <c r="J16" s="62">
        <v>403.78</v>
      </c>
      <c r="K16" s="67">
        <v>6310.16</v>
      </c>
    </row>
    <row r="17" spans="1:11">
      <c r="A17" s="58">
        <v>13</v>
      </c>
      <c r="B17" s="105" t="s">
        <v>249</v>
      </c>
      <c r="C17" s="106"/>
      <c r="D17" s="106"/>
      <c r="E17" s="106"/>
      <c r="F17" s="106"/>
      <c r="G17" s="107"/>
      <c r="H17" s="59">
        <v>0.23699999999999999</v>
      </c>
      <c r="I17" s="68" t="s">
        <v>250</v>
      </c>
      <c r="J17" s="62">
        <v>79086.94</v>
      </c>
      <c r="K17" s="67">
        <v>18743.599999999999</v>
      </c>
    </row>
    <row r="18" spans="1:11">
      <c r="A18" s="58">
        <v>14</v>
      </c>
      <c r="B18" s="105" t="s">
        <v>251</v>
      </c>
      <c r="C18" s="106"/>
      <c r="D18" s="106"/>
      <c r="E18" s="106"/>
      <c r="F18" s="106"/>
      <c r="G18" s="107"/>
      <c r="H18" s="59">
        <v>0.55400000000000005</v>
      </c>
      <c r="I18" s="68" t="s">
        <v>250</v>
      </c>
      <c r="J18" s="62">
        <v>77259.94</v>
      </c>
      <c r="K18" s="67">
        <v>42802.01</v>
      </c>
    </row>
    <row r="19" spans="1:11">
      <c r="A19" s="58">
        <v>15</v>
      </c>
      <c r="B19" s="105" t="s">
        <v>252</v>
      </c>
      <c r="C19" s="106"/>
      <c r="D19" s="106"/>
      <c r="E19" s="106"/>
      <c r="F19" s="106"/>
      <c r="G19" s="107"/>
      <c r="H19" s="59">
        <v>4</v>
      </c>
      <c r="I19" s="63" t="s">
        <v>37</v>
      </c>
      <c r="J19" s="62">
        <v>50.82</v>
      </c>
      <c r="K19" s="62">
        <v>203.28</v>
      </c>
    </row>
    <row r="20" spans="1:11">
      <c r="A20" s="58">
        <v>16</v>
      </c>
      <c r="B20" s="105" t="s">
        <v>253</v>
      </c>
      <c r="C20" s="106"/>
      <c r="D20" s="106"/>
      <c r="E20" s="106"/>
      <c r="F20" s="106"/>
      <c r="G20" s="107"/>
      <c r="H20" s="63">
        <v>9.3531566032123745</v>
      </c>
      <c r="I20" s="63" t="s">
        <v>37</v>
      </c>
      <c r="J20" s="63">
        <v>118.49</v>
      </c>
      <c r="K20" s="63">
        <v>1108.26</v>
      </c>
    </row>
    <row r="21" spans="1:11">
      <c r="A21" s="58">
        <v>17</v>
      </c>
      <c r="B21" s="102" t="s">
        <v>254</v>
      </c>
      <c r="C21" s="103"/>
      <c r="D21" s="103"/>
      <c r="E21" s="103"/>
      <c r="F21" s="103"/>
      <c r="G21" s="104"/>
      <c r="H21" s="59">
        <v>2673.54</v>
      </c>
      <c r="I21" s="69" t="s">
        <v>47</v>
      </c>
      <c r="J21" s="69">
        <v>67.89</v>
      </c>
      <c r="K21" s="62">
        <f>ROUND(H21*J21,2)</f>
        <v>181506.63</v>
      </c>
    </row>
    <row r="22" spans="1:11">
      <c r="A22" s="58">
        <v>18</v>
      </c>
      <c r="B22" s="111" t="s">
        <v>255</v>
      </c>
      <c r="C22" s="112"/>
      <c r="D22" s="112"/>
      <c r="E22" s="112"/>
      <c r="F22" s="112"/>
      <c r="G22" s="113"/>
      <c r="H22" s="59">
        <v>15.8</v>
      </c>
      <c r="I22" s="63" t="s">
        <v>50</v>
      </c>
      <c r="J22" s="62">
        <v>391.18</v>
      </c>
      <c r="K22" s="62">
        <f>ROUND(H22*J22,2)</f>
        <v>6180.64</v>
      </c>
    </row>
    <row r="23" spans="1:11">
      <c r="A23" s="58">
        <v>19</v>
      </c>
      <c r="B23" s="111" t="s">
        <v>51</v>
      </c>
      <c r="C23" s="112"/>
      <c r="D23" s="112"/>
      <c r="E23" s="112"/>
      <c r="F23" s="112"/>
      <c r="G23" s="113"/>
      <c r="H23" s="59">
        <v>74.825051999999985</v>
      </c>
      <c r="I23" s="63" t="s">
        <v>41</v>
      </c>
      <c r="J23" s="62">
        <v>582.99</v>
      </c>
      <c r="K23" s="62">
        <v>43622.26</v>
      </c>
    </row>
    <row r="24" spans="1:11">
      <c r="A24" s="58">
        <v>20</v>
      </c>
      <c r="B24" s="105" t="s">
        <v>52</v>
      </c>
      <c r="C24" s="106"/>
      <c r="D24" s="106"/>
      <c r="E24" s="106"/>
      <c r="F24" s="106"/>
      <c r="G24" s="107"/>
      <c r="H24" s="59">
        <v>74.825051999999985</v>
      </c>
      <c r="I24" s="63" t="s">
        <v>53</v>
      </c>
      <c r="J24" s="62">
        <v>53.49</v>
      </c>
      <c r="K24" s="62">
        <v>4002.39</v>
      </c>
    </row>
    <row r="25" spans="1:11">
      <c r="A25" s="58">
        <v>21</v>
      </c>
      <c r="B25" s="111" t="s">
        <v>54</v>
      </c>
      <c r="C25" s="112"/>
      <c r="D25" s="112"/>
      <c r="E25" s="112"/>
      <c r="F25" s="112"/>
      <c r="G25" s="113"/>
      <c r="H25" s="59">
        <v>74.825051999999985</v>
      </c>
      <c r="I25" s="70" t="s">
        <v>256</v>
      </c>
      <c r="J25" s="69">
        <v>61.9</v>
      </c>
      <c r="K25" s="62">
        <v>4631.67</v>
      </c>
    </row>
    <row r="26" spans="1:11">
      <c r="A26" s="58">
        <v>22</v>
      </c>
      <c r="B26" s="117" t="s">
        <v>257</v>
      </c>
      <c r="C26" s="118"/>
      <c r="D26" s="118"/>
      <c r="E26" s="118"/>
      <c r="F26" s="118"/>
      <c r="G26" s="119"/>
      <c r="H26" s="59">
        <v>85.979327781082702</v>
      </c>
      <c r="I26" s="70" t="s">
        <v>56</v>
      </c>
      <c r="J26" s="69">
        <v>825.59</v>
      </c>
      <c r="K26" s="62">
        <v>70983.67</v>
      </c>
    </row>
    <row r="27" spans="1:11">
      <c r="A27" s="58">
        <v>23</v>
      </c>
      <c r="B27" s="117" t="s">
        <v>258</v>
      </c>
      <c r="C27" s="118"/>
      <c r="D27" s="118"/>
      <c r="E27" s="118"/>
      <c r="F27" s="118"/>
      <c r="G27" s="119"/>
      <c r="H27" s="59">
        <v>66.42</v>
      </c>
      <c r="I27" s="70" t="s">
        <v>56</v>
      </c>
      <c r="J27" s="69">
        <v>162.13</v>
      </c>
      <c r="K27" s="62">
        <v>10768.67</v>
      </c>
    </row>
    <row r="28" spans="1:11">
      <c r="A28" s="58">
        <v>24</v>
      </c>
      <c r="B28" s="117" t="s">
        <v>259</v>
      </c>
      <c r="C28" s="118"/>
      <c r="D28" s="118"/>
      <c r="E28" s="118"/>
      <c r="F28" s="118"/>
      <c r="G28" s="119"/>
      <c r="H28" s="59">
        <v>66.42</v>
      </c>
      <c r="I28" s="70" t="s">
        <v>56</v>
      </c>
      <c r="J28" s="69">
        <v>15.81</v>
      </c>
      <c r="K28" s="62">
        <v>1050.0999999999999</v>
      </c>
    </row>
    <row r="29" spans="1:11">
      <c r="A29" s="58">
        <v>25</v>
      </c>
      <c r="B29" s="117" t="s">
        <v>260</v>
      </c>
      <c r="C29" s="118"/>
      <c r="D29" s="118"/>
      <c r="E29" s="118"/>
      <c r="F29" s="118"/>
      <c r="G29" s="119"/>
      <c r="H29" s="59">
        <v>66.42</v>
      </c>
      <c r="I29" s="70" t="s">
        <v>56</v>
      </c>
      <c r="J29" s="69">
        <v>23.32</v>
      </c>
      <c r="K29" s="62">
        <v>1482.49</v>
      </c>
    </row>
    <row r="30" spans="1:11">
      <c r="A30" s="63">
        <v>26</v>
      </c>
      <c r="B30" s="102" t="s">
        <v>261</v>
      </c>
      <c r="C30" s="103"/>
      <c r="D30" s="103"/>
      <c r="E30" s="103"/>
      <c r="F30" s="103"/>
      <c r="G30" s="104"/>
      <c r="H30" s="59"/>
      <c r="I30" s="70"/>
      <c r="J30" s="69"/>
      <c r="K30" s="62"/>
    </row>
    <row r="31" spans="1:11">
      <c r="A31" s="63"/>
      <c r="B31" s="71"/>
      <c r="C31" s="58" t="s">
        <v>22</v>
      </c>
      <c r="D31" s="72" t="s">
        <v>262</v>
      </c>
      <c r="E31" s="73"/>
      <c r="F31" s="72"/>
      <c r="G31" s="74"/>
      <c r="H31" s="59">
        <v>25.283999999999999</v>
      </c>
      <c r="I31" s="63" t="s">
        <v>11</v>
      </c>
      <c r="J31" s="75">
        <v>177.1</v>
      </c>
      <c r="K31" s="62">
        <f t="shared" ref="K31:K36" si="0">ROUND(H31*J31,2)</f>
        <v>4477.8</v>
      </c>
    </row>
    <row r="32" spans="1:11">
      <c r="A32" s="76"/>
      <c r="B32" s="77"/>
      <c r="C32" s="58" t="s">
        <v>24</v>
      </c>
      <c r="D32" s="72" t="s">
        <v>263</v>
      </c>
      <c r="E32" s="73"/>
      <c r="F32" s="72"/>
      <c r="G32" s="74"/>
      <c r="H32" s="59">
        <v>7.2160000000000002</v>
      </c>
      <c r="I32" s="63" t="s">
        <v>11</v>
      </c>
      <c r="J32" s="75">
        <v>893.67</v>
      </c>
      <c r="K32" s="62">
        <f t="shared" si="0"/>
        <v>6448.72</v>
      </c>
    </row>
    <row r="33" spans="1:11">
      <c r="A33" s="76"/>
      <c r="B33" s="77"/>
      <c r="C33" s="58" t="s">
        <v>67</v>
      </c>
      <c r="D33" s="72" t="s">
        <v>264</v>
      </c>
      <c r="E33" s="73"/>
      <c r="F33" s="72"/>
      <c r="G33" s="74"/>
      <c r="H33" s="59">
        <v>7.2039999999999997</v>
      </c>
      <c r="I33" s="63" t="s">
        <v>11</v>
      </c>
      <c r="J33" s="75">
        <v>363.98</v>
      </c>
      <c r="K33" s="62">
        <f t="shared" si="0"/>
        <v>2622.11</v>
      </c>
    </row>
    <row r="34" spans="1:11">
      <c r="A34" s="76"/>
      <c r="B34" s="77"/>
      <c r="C34" s="58" t="s">
        <v>70</v>
      </c>
      <c r="D34" s="72" t="s">
        <v>265</v>
      </c>
      <c r="E34" s="73"/>
      <c r="F34" s="72"/>
      <c r="G34" s="74"/>
      <c r="H34" s="59">
        <v>6.2649999999999997</v>
      </c>
      <c r="I34" s="63" t="s">
        <v>11</v>
      </c>
      <c r="J34" s="75">
        <v>496.4</v>
      </c>
      <c r="K34" s="62">
        <f t="shared" si="0"/>
        <v>3109.95</v>
      </c>
    </row>
    <row r="35" spans="1:11">
      <c r="A35" s="76"/>
      <c r="B35" s="77"/>
      <c r="C35" s="58" t="s">
        <v>30</v>
      </c>
      <c r="D35" s="72" t="s">
        <v>266</v>
      </c>
      <c r="E35" s="73"/>
      <c r="F35" s="72"/>
      <c r="G35" s="74"/>
      <c r="H35" s="59">
        <v>5.1849999999999996</v>
      </c>
      <c r="I35" s="63" t="s">
        <v>11</v>
      </c>
      <c r="J35" s="75">
        <v>776.14</v>
      </c>
      <c r="K35" s="62">
        <f t="shared" si="0"/>
        <v>4024.29</v>
      </c>
    </row>
    <row r="36" spans="1:11">
      <c r="A36" s="78">
        <v>27</v>
      </c>
      <c r="B36" s="114" t="s">
        <v>267</v>
      </c>
      <c r="C36" s="115"/>
      <c r="D36" s="115"/>
      <c r="E36" s="115"/>
      <c r="F36" s="115"/>
      <c r="G36" s="116"/>
      <c r="H36" s="79">
        <v>6</v>
      </c>
      <c r="I36" s="80" t="s">
        <v>268</v>
      </c>
      <c r="J36" s="81">
        <v>9500</v>
      </c>
      <c r="K36" s="81">
        <f t="shared" si="0"/>
        <v>57000</v>
      </c>
    </row>
    <row r="37" spans="1:11" ht="18">
      <c r="A37" s="82"/>
      <c r="B37" s="82"/>
      <c r="C37" s="82"/>
      <c r="D37" s="83"/>
      <c r="E37" s="84" t="s">
        <v>269</v>
      </c>
      <c r="F37" s="84"/>
      <c r="G37" s="84"/>
      <c r="H37" s="84"/>
      <c r="I37" s="84"/>
      <c r="J37" s="85"/>
      <c r="K37" s="86">
        <f>SUM(K5:K36)</f>
        <v>629376.97000000009</v>
      </c>
    </row>
    <row r="38" spans="1:11" ht="18">
      <c r="A38" s="82"/>
      <c r="B38" s="82"/>
      <c r="C38" s="82"/>
      <c r="D38" s="83"/>
      <c r="E38" s="84" t="s">
        <v>270</v>
      </c>
      <c r="F38" s="84"/>
      <c r="G38" s="84"/>
      <c r="H38" s="84"/>
      <c r="I38" s="84"/>
      <c r="J38" s="85"/>
      <c r="K38" s="87">
        <f>K37*0.12</f>
        <v>75525.236400000009</v>
      </c>
    </row>
    <row r="39" spans="1:11">
      <c r="A39" s="82"/>
      <c r="B39" s="82"/>
      <c r="C39" s="82"/>
      <c r="D39" s="83"/>
      <c r="E39" s="84" t="s">
        <v>271</v>
      </c>
      <c r="F39" s="84"/>
      <c r="G39" s="84"/>
      <c r="H39" s="84"/>
      <c r="I39" s="84"/>
      <c r="J39" s="82"/>
      <c r="K39" s="86">
        <f>SUM(K37:L38)</f>
        <v>704902.20640000014</v>
      </c>
    </row>
    <row r="40" spans="1:11">
      <c r="A40" s="82"/>
      <c r="B40" s="82"/>
      <c r="C40" s="82"/>
      <c r="D40" s="83"/>
      <c r="E40" s="88" t="s">
        <v>272</v>
      </c>
      <c r="F40" s="88"/>
      <c r="G40" s="88"/>
      <c r="H40" s="88"/>
      <c r="I40" s="88"/>
      <c r="J40" s="82"/>
      <c r="K40" s="89">
        <f>K39*1/100</f>
        <v>7049.0220640000016</v>
      </c>
    </row>
    <row r="41" spans="1:11">
      <c r="A41" s="82"/>
      <c r="B41" s="82"/>
      <c r="C41" s="82"/>
      <c r="D41" s="83"/>
      <c r="E41" s="84" t="s">
        <v>269</v>
      </c>
      <c r="F41" s="84"/>
      <c r="G41" s="84"/>
      <c r="H41" s="84"/>
      <c r="I41" s="84"/>
      <c r="J41" s="82"/>
      <c r="K41" s="90">
        <f>SUM(K39:K40)</f>
        <v>711951.22846400016</v>
      </c>
    </row>
    <row r="42" spans="1:11" ht="18">
      <c r="A42" s="82"/>
      <c r="B42" s="82"/>
      <c r="C42" s="82"/>
      <c r="D42" s="85"/>
      <c r="E42" s="85"/>
      <c r="F42" s="85"/>
      <c r="G42" s="85"/>
      <c r="H42" s="85"/>
      <c r="I42" s="85"/>
      <c r="J42" s="82"/>
      <c r="K42" s="85"/>
    </row>
    <row r="43" spans="1:11" ht="18">
      <c r="D43" s="91"/>
      <c r="E43" s="92"/>
      <c r="F43" s="92"/>
      <c r="G43" s="92"/>
      <c r="H43" s="92"/>
      <c r="I43" s="92"/>
      <c r="K43" s="93"/>
    </row>
  </sheetData>
  <mergeCells count="31">
    <mergeCell ref="B36:G36"/>
    <mergeCell ref="B25:G25"/>
    <mergeCell ref="B26:G26"/>
    <mergeCell ref="B27:G27"/>
    <mergeCell ref="B28:G28"/>
    <mergeCell ref="B29:G29"/>
    <mergeCell ref="B30:G30"/>
    <mergeCell ref="B24:G24"/>
    <mergeCell ref="B13:G13"/>
    <mergeCell ref="B14:G14"/>
    <mergeCell ref="B15:G15"/>
    <mergeCell ref="B16:G16"/>
    <mergeCell ref="B17:G17"/>
    <mergeCell ref="B18:G18"/>
    <mergeCell ref="B19:G19"/>
    <mergeCell ref="B20:G20"/>
    <mergeCell ref="B21:G21"/>
    <mergeCell ref="B22:G22"/>
    <mergeCell ref="B23:G23"/>
    <mergeCell ref="B12:G12"/>
    <mergeCell ref="A1:K1"/>
    <mergeCell ref="A2:K2"/>
    <mergeCell ref="A3:L3"/>
    <mergeCell ref="B4:G4"/>
    <mergeCell ref="B5:G5"/>
    <mergeCell ref="B6:G6"/>
    <mergeCell ref="B7:G7"/>
    <mergeCell ref="B8:G8"/>
    <mergeCell ref="B9:G9"/>
    <mergeCell ref="B10:G10"/>
    <mergeCell ref="B11:G11"/>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28"/>
  <sheetViews>
    <sheetView workbookViewId="0">
      <selection activeCell="A4" sqref="A4:F4"/>
    </sheetView>
  </sheetViews>
  <sheetFormatPr defaultRowHeight="15"/>
  <cols>
    <col min="1" max="1" width="6.140625" customWidth="1"/>
    <col min="2" max="2" width="56" customWidth="1"/>
    <col min="3" max="3" width="9.28515625" customWidth="1"/>
    <col min="4" max="4" width="6" customWidth="1"/>
    <col min="5" max="5" width="11.42578125" bestFit="1" customWidth="1"/>
    <col min="6" max="6" width="21.85546875" bestFit="1" customWidth="1"/>
  </cols>
  <sheetData>
    <row r="1" spans="1:6" ht="15.75" customHeight="1"/>
    <row r="2" spans="1:6" ht="75.599999999999994" customHeight="1">
      <c r="A2" s="124" t="s">
        <v>0</v>
      </c>
      <c r="B2" s="125"/>
      <c r="C2" s="125"/>
      <c r="D2" s="125"/>
      <c r="E2" s="125"/>
      <c r="F2" s="126"/>
    </row>
    <row r="3" spans="1:6" ht="15.75">
      <c r="A3" s="127" t="s">
        <v>168</v>
      </c>
      <c r="B3" s="128"/>
      <c r="C3" s="128"/>
      <c r="D3" s="128"/>
      <c r="E3" s="128"/>
      <c r="F3" s="129"/>
    </row>
    <row r="4" spans="1:6" ht="33.75" customHeight="1">
      <c r="A4" s="130" t="s">
        <v>169</v>
      </c>
      <c r="B4" s="131"/>
      <c r="C4" s="131"/>
      <c r="D4" s="131"/>
      <c r="E4" s="131"/>
      <c r="F4" s="132"/>
    </row>
    <row r="5" spans="1:6" ht="32.25" customHeight="1">
      <c r="A5" s="20" t="s">
        <v>3</v>
      </c>
      <c r="B5" s="20" t="s">
        <v>4</v>
      </c>
      <c r="C5" s="20" t="s">
        <v>5</v>
      </c>
      <c r="D5" s="20" t="s">
        <v>6</v>
      </c>
      <c r="E5" s="20" t="s">
        <v>7</v>
      </c>
      <c r="F5" s="20" t="s">
        <v>8</v>
      </c>
    </row>
    <row r="6" spans="1:6" ht="110.25">
      <c r="A6" s="21" t="s">
        <v>170</v>
      </c>
      <c r="B6" s="22" t="s">
        <v>171</v>
      </c>
      <c r="C6" s="23">
        <v>30.8</v>
      </c>
      <c r="D6" s="23" t="s">
        <v>59</v>
      </c>
      <c r="E6" s="24">
        <v>139.58000000000001</v>
      </c>
      <c r="F6" s="24">
        <f>ROUND((E6*C6),2)</f>
        <v>4299.0600000000004</v>
      </c>
    </row>
    <row r="7" spans="1:6" ht="94.5">
      <c r="A7" s="25" t="s">
        <v>172</v>
      </c>
      <c r="B7" s="22" t="s">
        <v>138</v>
      </c>
      <c r="C7" s="26">
        <v>6.98</v>
      </c>
      <c r="D7" s="26" t="s">
        <v>59</v>
      </c>
      <c r="E7" s="27">
        <v>415.58</v>
      </c>
      <c r="F7" s="24">
        <f t="shared" ref="F7:F16" si="0">ROUND((E7*C7),2)</f>
        <v>2900.75</v>
      </c>
    </row>
    <row r="8" spans="1:6" ht="78.75">
      <c r="A8" s="25" t="s">
        <v>173</v>
      </c>
      <c r="B8" s="22" t="s">
        <v>140</v>
      </c>
      <c r="C8" s="26">
        <v>16.84</v>
      </c>
      <c r="D8" s="26" t="s">
        <v>59</v>
      </c>
      <c r="E8" s="27">
        <v>1438.96</v>
      </c>
      <c r="F8" s="24">
        <f t="shared" si="0"/>
        <v>24232.09</v>
      </c>
    </row>
    <row r="9" spans="1:6" ht="83.25" customHeight="1">
      <c r="A9" s="25" t="s">
        <v>174</v>
      </c>
      <c r="B9" s="22" t="s">
        <v>175</v>
      </c>
      <c r="C9" s="26">
        <v>74.819999999999993</v>
      </c>
      <c r="D9" s="26" t="s">
        <v>59</v>
      </c>
      <c r="E9" s="27">
        <v>4858.76</v>
      </c>
      <c r="F9" s="24">
        <f t="shared" si="0"/>
        <v>363532.42</v>
      </c>
    </row>
    <row r="10" spans="1:6" ht="45.2" customHeight="1">
      <c r="A10" s="28" t="s">
        <v>18</v>
      </c>
      <c r="B10" s="22" t="s">
        <v>176</v>
      </c>
      <c r="C10" s="23">
        <v>53.07</v>
      </c>
      <c r="D10" s="23" t="s">
        <v>64</v>
      </c>
      <c r="E10" s="24">
        <v>184.61</v>
      </c>
      <c r="F10" s="24">
        <f t="shared" si="0"/>
        <v>9797.25</v>
      </c>
    </row>
    <row r="11" spans="1:6" ht="15.75">
      <c r="A11" s="28">
        <v>6</v>
      </c>
      <c r="B11" s="22" t="s">
        <v>177</v>
      </c>
      <c r="C11" s="26"/>
      <c r="D11" s="26"/>
      <c r="E11" s="27"/>
      <c r="F11" s="24"/>
    </row>
    <row r="12" spans="1:6" ht="15.75">
      <c r="A12" s="28" t="s">
        <v>178</v>
      </c>
      <c r="B12" s="22" t="s">
        <v>179</v>
      </c>
      <c r="C12" s="26">
        <v>32.17</v>
      </c>
      <c r="D12" s="29" t="s">
        <v>180</v>
      </c>
      <c r="E12" s="27">
        <v>786.44</v>
      </c>
      <c r="F12" s="24">
        <f t="shared" si="0"/>
        <v>25299.77</v>
      </c>
    </row>
    <row r="13" spans="1:6" ht="15.75">
      <c r="A13" s="28" t="s">
        <v>181</v>
      </c>
      <c r="B13" s="22" t="s">
        <v>182</v>
      </c>
      <c r="C13" s="26">
        <v>6.98</v>
      </c>
      <c r="D13" s="29" t="s">
        <v>180</v>
      </c>
      <c r="E13" s="27">
        <v>319.88</v>
      </c>
      <c r="F13" s="24">
        <f t="shared" si="0"/>
        <v>2232.7600000000002</v>
      </c>
    </row>
    <row r="14" spans="1:6" ht="15.75">
      <c r="A14" s="28" t="s">
        <v>183</v>
      </c>
      <c r="B14" s="30" t="s">
        <v>184</v>
      </c>
      <c r="C14" s="26">
        <v>16.84</v>
      </c>
      <c r="D14" s="29" t="s">
        <v>180</v>
      </c>
      <c r="E14" s="27">
        <v>721.18</v>
      </c>
      <c r="F14" s="24">
        <f t="shared" si="0"/>
        <v>12144.67</v>
      </c>
    </row>
    <row r="15" spans="1:6" ht="15.75">
      <c r="A15" s="28" t="s">
        <v>185</v>
      </c>
      <c r="B15" s="30" t="s">
        <v>186</v>
      </c>
      <c r="C15" s="26">
        <v>64.349999999999994</v>
      </c>
      <c r="D15" s="29" t="s">
        <v>180</v>
      </c>
      <c r="E15" s="27">
        <v>436.52</v>
      </c>
      <c r="F15" s="24">
        <f t="shared" si="0"/>
        <v>28090.06</v>
      </c>
    </row>
    <row r="16" spans="1:6" ht="15.75">
      <c r="A16" s="28" t="s">
        <v>187</v>
      </c>
      <c r="B16" s="30" t="s">
        <v>152</v>
      </c>
      <c r="C16" s="26">
        <v>30.8</v>
      </c>
      <c r="D16" s="29" t="s">
        <v>180</v>
      </c>
      <c r="E16" s="27">
        <v>177.1</v>
      </c>
      <c r="F16" s="24">
        <f t="shared" si="0"/>
        <v>5454.68</v>
      </c>
    </row>
    <row r="17" spans="1:6" ht="21.75" customHeight="1">
      <c r="A17" s="31"/>
      <c r="B17" s="31"/>
      <c r="C17" s="31"/>
      <c r="D17" s="31"/>
      <c r="E17" s="32" t="s">
        <v>153</v>
      </c>
      <c r="F17" s="33">
        <f>SUM(F6:F16)</f>
        <v>477983.51</v>
      </c>
    </row>
    <row r="18" spans="1:6" ht="21.75" customHeight="1">
      <c r="A18" s="34"/>
      <c r="B18" s="35"/>
      <c r="C18" s="133"/>
      <c r="D18" s="133"/>
      <c r="E18" s="134"/>
      <c r="F18" s="33">
        <f>ROUND((F17*12%),2)</f>
        <v>57358.02</v>
      </c>
    </row>
    <row r="19" spans="1:6" ht="21.75" customHeight="1">
      <c r="A19" s="34"/>
      <c r="B19" s="35"/>
      <c r="C19" s="35"/>
      <c r="D19" s="35"/>
      <c r="E19" s="36" t="s">
        <v>153</v>
      </c>
      <c r="F19" s="33">
        <f>F17+F18</f>
        <v>535341.53</v>
      </c>
    </row>
    <row r="20" spans="1:6" ht="21" customHeight="1">
      <c r="A20" s="135" t="s">
        <v>188</v>
      </c>
      <c r="B20" s="133"/>
      <c r="C20" s="133"/>
      <c r="D20" s="133"/>
      <c r="E20" s="134"/>
      <c r="F20" s="33">
        <f>ROUND((F19*1%),2)</f>
        <v>5353.42</v>
      </c>
    </row>
    <row r="21" spans="1:6" ht="22.5" customHeight="1">
      <c r="A21" s="120" t="s">
        <v>189</v>
      </c>
      <c r="B21" s="121"/>
      <c r="C21" s="121"/>
      <c r="D21" s="121"/>
      <c r="E21" s="122"/>
      <c r="F21" s="33">
        <f>F19+F20</f>
        <v>540694.95000000007</v>
      </c>
    </row>
    <row r="22" spans="1:6" ht="24.75" customHeight="1">
      <c r="A22" s="120" t="s">
        <v>190</v>
      </c>
      <c r="B22" s="121"/>
      <c r="C22" s="121"/>
      <c r="D22" s="121"/>
      <c r="E22" s="122"/>
      <c r="F22" s="37">
        <v>540695</v>
      </c>
    </row>
    <row r="23" spans="1:6">
      <c r="A23" s="38"/>
      <c r="B23" s="39"/>
      <c r="C23" s="38"/>
      <c r="D23" s="38"/>
      <c r="E23" s="38"/>
      <c r="F23" s="38"/>
    </row>
    <row r="26" spans="1:6" ht="23.25" customHeight="1"/>
    <row r="27" spans="1:6" ht="23.25">
      <c r="A27" s="123" t="s">
        <v>191</v>
      </c>
      <c r="B27" s="123"/>
      <c r="C27" s="123"/>
      <c r="D27" s="123"/>
      <c r="E27" s="123"/>
      <c r="F27" s="123"/>
    </row>
    <row r="28" spans="1:6" ht="23.25">
      <c r="A28" s="123" t="s">
        <v>192</v>
      </c>
      <c r="B28" s="123"/>
      <c r="C28" s="123"/>
      <c r="D28" s="123"/>
      <c r="E28" s="123"/>
      <c r="F28" s="123"/>
    </row>
  </sheetData>
  <mergeCells count="9">
    <mergeCell ref="A22:E22"/>
    <mergeCell ref="A27:F27"/>
    <mergeCell ref="A28:F28"/>
    <mergeCell ref="A2:F2"/>
    <mergeCell ref="A3:F3"/>
    <mergeCell ref="A4:F4"/>
    <mergeCell ref="C18:E18"/>
    <mergeCell ref="A20:E20"/>
    <mergeCell ref="A21:E2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A1:F28"/>
  <sheetViews>
    <sheetView workbookViewId="0">
      <selection activeCell="A4" sqref="A4:F4"/>
    </sheetView>
  </sheetViews>
  <sheetFormatPr defaultRowHeight="15"/>
  <cols>
    <col min="1" max="1" width="6.140625" customWidth="1"/>
    <col min="2" max="2" width="51.42578125" customWidth="1"/>
    <col min="3" max="3" width="8.7109375" customWidth="1"/>
    <col min="4" max="4" width="6" customWidth="1"/>
    <col min="5" max="5" width="11.7109375" customWidth="1"/>
    <col min="6" max="6" width="21.85546875" bestFit="1" customWidth="1"/>
  </cols>
  <sheetData>
    <row r="1" spans="1:6" ht="27.2" customHeight="1"/>
    <row r="2" spans="1:6" ht="75.599999999999994" customHeight="1">
      <c r="A2" s="124" t="s">
        <v>0</v>
      </c>
      <c r="B2" s="125"/>
      <c r="C2" s="125"/>
      <c r="D2" s="125"/>
      <c r="E2" s="125"/>
      <c r="F2" s="126"/>
    </row>
    <row r="3" spans="1:6" ht="19.899999999999999" customHeight="1">
      <c r="A3" s="127" t="s">
        <v>168</v>
      </c>
      <c r="B3" s="128"/>
      <c r="C3" s="128"/>
      <c r="D3" s="128"/>
      <c r="E3" s="128"/>
      <c r="F3" s="129"/>
    </row>
    <row r="4" spans="1:6" ht="33.75" customHeight="1">
      <c r="A4" s="130" t="s">
        <v>193</v>
      </c>
      <c r="B4" s="131"/>
      <c r="C4" s="131"/>
      <c r="D4" s="131"/>
      <c r="E4" s="131"/>
      <c r="F4" s="132"/>
    </row>
    <row r="5" spans="1:6" ht="32.25" customHeight="1">
      <c r="A5" s="20" t="s">
        <v>3</v>
      </c>
      <c r="B5" s="20" t="s">
        <v>4</v>
      </c>
      <c r="C5" s="20" t="s">
        <v>5</v>
      </c>
      <c r="D5" s="20" t="s">
        <v>6</v>
      </c>
      <c r="E5" s="20" t="s">
        <v>7</v>
      </c>
      <c r="F5" s="20" t="s">
        <v>8</v>
      </c>
    </row>
    <row r="6" spans="1:6" ht="89.45" customHeight="1">
      <c r="A6" s="21" t="s">
        <v>170</v>
      </c>
      <c r="B6" s="30" t="s">
        <v>171</v>
      </c>
      <c r="C6" s="20">
        <v>113.42</v>
      </c>
      <c r="D6" s="20" t="s">
        <v>59</v>
      </c>
      <c r="E6" s="27">
        <v>139.58000000000001</v>
      </c>
      <c r="F6" s="27">
        <v>15831.16</v>
      </c>
    </row>
    <row r="7" spans="1:6" ht="78.400000000000006" customHeight="1">
      <c r="A7" s="25" t="s">
        <v>172</v>
      </c>
      <c r="B7" s="30" t="s">
        <v>138</v>
      </c>
      <c r="C7" s="20">
        <v>25.71</v>
      </c>
      <c r="D7" s="20" t="s">
        <v>59</v>
      </c>
      <c r="E7" s="27">
        <v>415.58</v>
      </c>
      <c r="F7" s="27">
        <v>10684.56</v>
      </c>
    </row>
    <row r="8" spans="1:6" ht="71.650000000000006" customHeight="1">
      <c r="A8" s="25" t="s">
        <v>173</v>
      </c>
      <c r="B8" s="30" t="s">
        <v>140</v>
      </c>
      <c r="C8" s="20">
        <v>62.01</v>
      </c>
      <c r="D8" s="20" t="s">
        <v>59</v>
      </c>
      <c r="E8" s="27">
        <v>1438.96</v>
      </c>
      <c r="F8" s="27">
        <v>89229.91</v>
      </c>
    </row>
    <row r="9" spans="1:6" ht="93.4" customHeight="1">
      <c r="A9" s="25" t="s">
        <v>174</v>
      </c>
      <c r="B9" s="22" t="s">
        <v>175</v>
      </c>
      <c r="C9" s="20">
        <v>75.62</v>
      </c>
      <c r="D9" s="20" t="s">
        <v>59</v>
      </c>
      <c r="E9" s="27">
        <v>4858.76</v>
      </c>
      <c r="F9" s="27">
        <v>367419.43</v>
      </c>
    </row>
    <row r="10" spans="1:6" ht="52.15" customHeight="1">
      <c r="A10" s="28" t="s">
        <v>18</v>
      </c>
      <c r="B10" s="40" t="s">
        <v>176</v>
      </c>
      <c r="C10" s="20">
        <v>46</v>
      </c>
      <c r="D10" s="20" t="s">
        <v>64</v>
      </c>
      <c r="E10" s="27">
        <v>184.61</v>
      </c>
      <c r="F10" s="27">
        <v>8492.0600000000013</v>
      </c>
    </row>
    <row r="11" spans="1:6">
      <c r="A11" s="28">
        <v>6</v>
      </c>
      <c r="B11" s="41" t="s">
        <v>177</v>
      </c>
      <c r="C11" s="20"/>
      <c r="D11" s="20"/>
      <c r="E11" s="27"/>
      <c r="F11" s="27"/>
    </row>
    <row r="12" spans="1:6" ht="15.75">
      <c r="A12" s="28" t="s">
        <v>178</v>
      </c>
      <c r="B12" s="30" t="s">
        <v>179</v>
      </c>
      <c r="C12" s="20">
        <v>32.520000000000003</v>
      </c>
      <c r="D12" s="20" t="s">
        <v>180</v>
      </c>
      <c r="E12" s="27">
        <v>786.44</v>
      </c>
      <c r="F12" s="27">
        <f>ROUND(C12*E12,2)</f>
        <v>25575.03</v>
      </c>
    </row>
    <row r="13" spans="1:6" ht="15.75">
      <c r="A13" s="28" t="s">
        <v>181</v>
      </c>
      <c r="B13" s="30" t="s">
        <v>182</v>
      </c>
      <c r="C13" s="20">
        <v>25.71</v>
      </c>
      <c r="D13" s="20" t="s">
        <v>180</v>
      </c>
      <c r="E13" s="27">
        <v>319.88</v>
      </c>
      <c r="F13" s="27">
        <f>ROUND(C13*E13,2)</f>
        <v>8224.11</v>
      </c>
    </row>
    <row r="14" spans="1:6" ht="15.75">
      <c r="A14" s="28" t="s">
        <v>183</v>
      </c>
      <c r="B14" s="30" t="s">
        <v>184</v>
      </c>
      <c r="C14" s="20">
        <v>62.01</v>
      </c>
      <c r="D14" s="20" t="s">
        <v>180</v>
      </c>
      <c r="E14" s="27">
        <v>721.18</v>
      </c>
      <c r="F14" s="27">
        <f>ROUND(C14*E14,2)</f>
        <v>44720.37</v>
      </c>
    </row>
    <row r="15" spans="1:6" ht="15.75">
      <c r="A15" s="28" t="s">
        <v>185</v>
      </c>
      <c r="B15" s="30" t="s">
        <v>186</v>
      </c>
      <c r="C15" s="20">
        <v>65.03</v>
      </c>
      <c r="D15" s="20" t="s">
        <v>180</v>
      </c>
      <c r="E15" s="27">
        <v>436.52</v>
      </c>
      <c r="F15" s="27">
        <f t="shared" ref="F15:F16" si="0">ROUND(C15*E15,2)</f>
        <v>28386.9</v>
      </c>
    </row>
    <row r="16" spans="1:6" ht="15.75">
      <c r="A16" s="28" t="s">
        <v>187</v>
      </c>
      <c r="B16" s="30" t="s">
        <v>152</v>
      </c>
      <c r="C16" s="20">
        <v>113.42</v>
      </c>
      <c r="D16" s="20" t="s">
        <v>180</v>
      </c>
      <c r="E16" s="27">
        <v>177.1</v>
      </c>
      <c r="F16" s="27">
        <f t="shared" si="0"/>
        <v>20086.68</v>
      </c>
    </row>
    <row r="17" spans="1:6" ht="21.75" customHeight="1">
      <c r="A17" s="31"/>
      <c r="B17" s="31"/>
      <c r="C17" s="31"/>
      <c r="D17" s="31"/>
      <c r="E17" s="42" t="s">
        <v>153</v>
      </c>
      <c r="F17" s="33">
        <f>SUM(F6:F16)</f>
        <v>618650.21000000008</v>
      </c>
    </row>
    <row r="18" spans="1:6" ht="21.75" customHeight="1">
      <c r="A18" s="34"/>
      <c r="B18" s="35"/>
      <c r="C18" s="133"/>
      <c r="D18" s="133"/>
      <c r="E18" s="134"/>
      <c r="F18" s="33">
        <f>ROUND((F17*12%),2)</f>
        <v>74238.03</v>
      </c>
    </row>
    <row r="19" spans="1:6" ht="21.75" customHeight="1">
      <c r="A19" s="34"/>
      <c r="B19" s="35"/>
      <c r="C19" s="35"/>
      <c r="D19" s="35"/>
      <c r="E19" s="36" t="s">
        <v>153</v>
      </c>
      <c r="F19" s="33">
        <f>F17+F18</f>
        <v>692888.24000000011</v>
      </c>
    </row>
    <row r="20" spans="1:6" ht="21" customHeight="1">
      <c r="A20" s="135" t="s">
        <v>188</v>
      </c>
      <c r="B20" s="133"/>
      <c r="C20" s="133"/>
      <c r="D20" s="133"/>
      <c r="E20" s="134"/>
      <c r="F20" s="33">
        <f>ROUND((F19*1%),2)</f>
        <v>6928.88</v>
      </c>
    </row>
    <row r="21" spans="1:6" ht="22.5" customHeight="1">
      <c r="A21" s="120" t="s">
        <v>189</v>
      </c>
      <c r="B21" s="121"/>
      <c r="C21" s="121"/>
      <c r="D21" s="121"/>
      <c r="E21" s="122"/>
      <c r="F21" s="33">
        <f>F19+F20</f>
        <v>699817.12000000011</v>
      </c>
    </row>
    <row r="22" spans="1:6" ht="24.75" customHeight="1">
      <c r="A22" s="120" t="s">
        <v>190</v>
      </c>
      <c r="B22" s="121"/>
      <c r="C22" s="121"/>
      <c r="D22" s="121"/>
      <c r="E22" s="122"/>
      <c r="F22" s="37"/>
    </row>
    <row r="23" spans="1:6">
      <c r="A23" s="38"/>
      <c r="B23" s="39"/>
      <c r="C23" s="38"/>
      <c r="D23" s="38"/>
      <c r="E23" s="38"/>
      <c r="F23" s="38"/>
    </row>
    <row r="26" spans="1:6" ht="23.25" customHeight="1"/>
    <row r="27" spans="1:6" ht="23.25">
      <c r="A27" s="123" t="s">
        <v>194</v>
      </c>
      <c r="B27" s="123"/>
      <c r="C27" s="123"/>
      <c r="D27" s="123"/>
      <c r="E27" s="123"/>
      <c r="F27" s="123"/>
    </row>
    <row r="28" spans="1:6" ht="23.25">
      <c r="A28" s="123" t="s">
        <v>195</v>
      </c>
      <c r="B28" s="123"/>
      <c r="C28" s="123"/>
      <c r="D28" s="123"/>
      <c r="E28" s="123"/>
      <c r="F28" s="123"/>
    </row>
  </sheetData>
  <mergeCells count="9">
    <mergeCell ref="A22:E22"/>
    <mergeCell ref="A27:F27"/>
    <mergeCell ref="A28:F28"/>
    <mergeCell ref="A2:F2"/>
    <mergeCell ref="A3:F3"/>
    <mergeCell ref="A4:F4"/>
    <mergeCell ref="C18:E18"/>
    <mergeCell ref="A20:E20"/>
    <mergeCell ref="A21:E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theme="2"/>
  </sheetPr>
  <dimension ref="A1:F22"/>
  <sheetViews>
    <sheetView topLeftCell="A13" workbookViewId="0">
      <selection activeCell="F22" sqref="F22"/>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49.5" customHeight="1">
      <c r="A3" s="149" t="s">
        <v>224</v>
      </c>
      <c r="B3" s="150"/>
      <c r="C3" s="150"/>
      <c r="D3" s="150"/>
      <c r="E3" s="150"/>
      <c r="F3" s="151"/>
    </row>
    <row r="4" spans="1:6">
      <c r="A4" s="2" t="s">
        <v>3</v>
      </c>
      <c r="B4" s="2" t="s">
        <v>4</v>
      </c>
      <c r="C4" s="2" t="s">
        <v>5</v>
      </c>
      <c r="D4" s="2" t="s">
        <v>6</v>
      </c>
      <c r="E4" s="2" t="s">
        <v>7</v>
      </c>
      <c r="F4" s="2" t="s">
        <v>8</v>
      </c>
    </row>
    <row r="5" spans="1:6" ht="120">
      <c r="A5" s="3" t="s">
        <v>9</v>
      </c>
      <c r="B5" s="4" t="s">
        <v>10</v>
      </c>
      <c r="C5" s="4">
        <v>90</v>
      </c>
      <c r="D5" s="4" t="s">
        <v>11</v>
      </c>
      <c r="E5" s="4">
        <v>139.58000000000001</v>
      </c>
      <c r="F5" s="4">
        <f t="shared" ref="F5:F9" si="0">C5*E5</f>
        <v>12562.2</v>
      </c>
    </row>
    <row r="6" spans="1:6" ht="105">
      <c r="A6" s="4" t="s">
        <v>12</v>
      </c>
      <c r="B6" s="4" t="s">
        <v>13</v>
      </c>
      <c r="C6" s="4">
        <v>15</v>
      </c>
      <c r="D6" s="4" t="s">
        <v>11</v>
      </c>
      <c r="E6" s="4">
        <v>415.58</v>
      </c>
      <c r="F6" s="4">
        <f t="shared" si="0"/>
        <v>6233.7</v>
      </c>
    </row>
    <row r="7" spans="1:6" ht="90">
      <c r="A7" s="4" t="s">
        <v>14</v>
      </c>
      <c r="B7" s="4" t="s">
        <v>15</v>
      </c>
      <c r="C7" s="4">
        <v>18.75</v>
      </c>
      <c r="D7" s="4" t="s">
        <v>11</v>
      </c>
      <c r="E7" s="4">
        <v>1438.96</v>
      </c>
      <c r="F7" s="4">
        <f t="shared" si="0"/>
        <v>26980.5</v>
      </c>
    </row>
    <row r="8" spans="1:6" ht="120">
      <c r="A8" s="4" t="s">
        <v>218</v>
      </c>
      <c r="B8" s="4" t="s">
        <v>142</v>
      </c>
      <c r="C8" s="14">
        <v>36.972000000000001</v>
      </c>
      <c r="D8" s="4" t="s">
        <v>11</v>
      </c>
      <c r="E8" s="14">
        <v>5810.71</v>
      </c>
      <c r="F8" s="4">
        <f t="shared" ref="F8" si="1">ROUND(E8*C8,2)</f>
        <v>214833.57</v>
      </c>
    </row>
    <row r="9" spans="1:6" ht="45">
      <c r="A9" s="3" t="s">
        <v>18</v>
      </c>
      <c r="B9" s="54" t="s">
        <v>19</v>
      </c>
      <c r="C9" s="14">
        <v>93.26</v>
      </c>
      <c r="D9" s="3" t="s">
        <v>20</v>
      </c>
      <c r="E9" s="14">
        <v>325.42</v>
      </c>
      <c r="F9" s="4">
        <f t="shared" si="0"/>
        <v>30348.669200000004</v>
      </c>
    </row>
    <row r="10" spans="1:6" ht="120">
      <c r="A10" s="4" t="s">
        <v>89</v>
      </c>
      <c r="B10" s="4" t="s">
        <v>223</v>
      </c>
      <c r="C10" s="14">
        <f>0.457+3.295</f>
        <v>3.7519999999999998</v>
      </c>
      <c r="D10" s="4" t="s">
        <v>88</v>
      </c>
      <c r="E10" s="14">
        <v>76041.94</v>
      </c>
      <c r="F10" s="4">
        <f t="shared" ref="F10:F12" si="2">ROUND(E10*C10,2)</f>
        <v>285309.36</v>
      </c>
    </row>
    <row r="11" spans="1:6">
      <c r="A11" s="4" t="s">
        <v>219</v>
      </c>
      <c r="B11" s="4" t="s">
        <v>220</v>
      </c>
      <c r="C11" s="14">
        <v>0.67100000000000004</v>
      </c>
      <c r="D11" s="4" t="s">
        <v>88</v>
      </c>
      <c r="E11" s="14">
        <v>79086.94</v>
      </c>
      <c r="F11" s="4">
        <f t="shared" si="2"/>
        <v>53067.34</v>
      </c>
    </row>
    <row r="12" spans="1:6" ht="45">
      <c r="A12" s="4" t="s">
        <v>221</v>
      </c>
      <c r="B12" s="4" t="s">
        <v>222</v>
      </c>
      <c r="C12" s="14">
        <v>56.25</v>
      </c>
      <c r="D12" s="4" t="s">
        <v>11</v>
      </c>
      <c r="E12" s="14">
        <v>50.82</v>
      </c>
      <c r="F12" s="4">
        <f t="shared" si="2"/>
        <v>2858.63</v>
      </c>
    </row>
    <row r="13" spans="1:6">
      <c r="A13" s="5">
        <v>9</v>
      </c>
      <c r="B13" s="4" t="s">
        <v>21</v>
      </c>
      <c r="C13" s="4"/>
      <c r="D13" s="4"/>
      <c r="E13" s="4"/>
      <c r="F13" s="4"/>
    </row>
    <row r="14" spans="1:6">
      <c r="A14" s="6" t="s">
        <v>22</v>
      </c>
      <c r="B14" s="4" t="s">
        <v>23</v>
      </c>
      <c r="C14" s="4">
        <v>15.89</v>
      </c>
      <c r="D14" s="4" t="s">
        <v>11</v>
      </c>
      <c r="E14" s="4">
        <v>786.44</v>
      </c>
      <c r="F14" s="4">
        <f t="shared" ref="F14:F15" si="3">C14*E14</f>
        <v>12496.531600000002</v>
      </c>
    </row>
    <row r="15" spans="1:6">
      <c r="A15" s="6" t="s">
        <v>24</v>
      </c>
      <c r="B15" s="4" t="s">
        <v>129</v>
      </c>
      <c r="C15" s="4">
        <v>15</v>
      </c>
      <c r="D15" s="4" t="s">
        <v>11</v>
      </c>
      <c r="E15" s="4">
        <v>332.84</v>
      </c>
      <c r="F15" s="4">
        <f t="shared" si="3"/>
        <v>4992.5999999999995</v>
      </c>
    </row>
    <row r="16" spans="1:6">
      <c r="A16" s="6" t="s">
        <v>26</v>
      </c>
      <c r="B16" s="4" t="s">
        <v>27</v>
      </c>
      <c r="C16" s="4">
        <v>18.75</v>
      </c>
      <c r="D16" s="4" t="s">
        <v>11</v>
      </c>
      <c r="E16" s="4">
        <v>721.18</v>
      </c>
      <c r="F16" s="4">
        <f>C16*E16</f>
        <v>13522.124999999998</v>
      </c>
    </row>
    <row r="17" spans="1:6">
      <c r="A17" s="6" t="s">
        <v>28</v>
      </c>
      <c r="B17" s="4" t="s">
        <v>29</v>
      </c>
      <c r="C17" s="4">
        <v>31.79</v>
      </c>
      <c r="D17" s="4" t="s">
        <v>11</v>
      </c>
      <c r="E17" s="4">
        <v>436.52</v>
      </c>
      <c r="F17" s="4">
        <f>C17*E17</f>
        <v>13876.970799999999</v>
      </c>
    </row>
    <row r="18" spans="1:6">
      <c r="A18" s="4"/>
      <c r="B18" s="4"/>
      <c r="C18" s="4"/>
      <c r="D18" s="4"/>
      <c r="E18" s="4" t="s">
        <v>32</v>
      </c>
      <c r="F18" s="4">
        <f>SUM(F5:F17)</f>
        <v>677082.19659999991</v>
      </c>
    </row>
    <row r="19" spans="1:6" ht="30">
      <c r="A19" s="6"/>
      <c r="B19" s="18"/>
      <c r="C19" s="8"/>
      <c r="D19" s="5"/>
      <c r="E19" s="4" t="s">
        <v>33</v>
      </c>
      <c r="F19" s="4">
        <f>F18*12/100</f>
        <v>81249.863591999994</v>
      </c>
    </row>
    <row r="20" spans="1:6">
      <c r="A20" s="6"/>
      <c r="B20" s="18"/>
      <c r="C20" s="8"/>
      <c r="D20" s="5"/>
      <c r="E20" s="4"/>
      <c r="F20" s="4">
        <f>F19+F18</f>
        <v>758332.06019199989</v>
      </c>
    </row>
    <row r="21" spans="1:6" ht="30">
      <c r="A21" s="6"/>
      <c r="B21" s="18"/>
      <c r="C21" s="8"/>
      <c r="D21" s="5"/>
      <c r="E21" s="4" t="s">
        <v>34</v>
      </c>
      <c r="F21" s="4">
        <f>F20*1/100</f>
        <v>7583.3206019199988</v>
      </c>
    </row>
    <row r="22" spans="1:6">
      <c r="A22" s="6"/>
      <c r="B22" s="18"/>
      <c r="C22" s="8"/>
      <c r="D22" s="5"/>
      <c r="E22" s="4" t="s">
        <v>32</v>
      </c>
      <c r="F22" s="4">
        <f>F21+F20</f>
        <v>765915.3807939199</v>
      </c>
    </row>
  </sheetData>
  <mergeCells count="3">
    <mergeCell ref="A1:F1"/>
    <mergeCell ref="A2:F2"/>
    <mergeCell ref="A3:F3"/>
  </mergeCells>
  <pageMargins left="0.22" right="0.16" top="0.36" bottom="0.46" header="0.3" footer="0.17"/>
  <pageSetup orientation="portrait" verticalDpi="0" r:id="rId1"/>
</worksheet>
</file>

<file path=xl/worksheets/sheet20.xml><?xml version="1.0" encoding="utf-8"?>
<worksheet xmlns="http://schemas.openxmlformats.org/spreadsheetml/2006/main" xmlns:r="http://schemas.openxmlformats.org/officeDocument/2006/relationships">
  <sheetPr>
    <tabColor theme="3" tint="0.59999389629810485"/>
  </sheetPr>
  <dimension ref="A1:F34"/>
  <sheetViews>
    <sheetView workbookViewId="0">
      <selection activeCell="A4" sqref="A4:F4"/>
    </sheetView>
  </sheetViews>
  <sheetFormatPr defaultRowHeight="15"/>
  <cols>
    <col min="1" max="1" width="6.7109375" customWidth="1"/>
    <col min="2" max="2" width="56.85546875" customWidth="1"/>
    <col min="3" max="3" width="10" bestFit="1" customWidth="1"/>
    <col min="4" max="4" width="5.42578125" customWidth="1"/>
    <col min="5" max="5" width="11.42578125" bestFit="1" customWidth="1"/>
    <col min="6" max="6" width="25.140625" bestFit="1" customWidth="1"/>
  </cols>
  <sheetData>
    <row r="1" spans="1:6" ht="25.5" customHeight="1">
      <c r="A1" s="136"/>
      <c r="B1" s="137"/>
      <c r="C1" s="137"/>
      <c r="D1" s="137"/>
      <c r="E1" s="137"/>
      <c r="F1" s="138"/>
    </row>
    <row r="2" spans="1:6" ht="63.2" customHeight="1">
      <c r="A2" s="139" t="s">
        <v>0</v>
      </c>
      <c r="B2" s="140"/>
      <c r="C2" s="140"/>
      <c r="D2" s="140"/>
      <c r="E2" s="140"/>
      <c r="F2" s="141"/>
    </row>
    <row r="3" spans="1:6" ht="15.75">
      <c r="A3" s="127" t="s">
        <v>168</v>
      </c>
      <c r="B3" s="128"/>
      <c r="C3" s="128"/>
      <c r="D3" s="128"/>
      <c r="E3" s="128"/>
      <c r="F3" s="129"/>
    </row>
    <row r="4" spans="1:6" ht="39" customHeight="1">
      <c r="A4" s="142" t="s">
        <v>196</v>
      </c>
      <c r="B4" s="143"/>
      <c r="C4" s="143"/>
      <c r="D4" s="143"/>
      <c r="E4" s="143"/>
      <c r="F4" s="144"/>
    </row>
    <row r="5" spans="1:6" ht="32.25" customHeight="1">
      <c r="A5" s="20" t="s">
        <v>3</v>
      </c>
      <c r="B5" s="20" t="s">
        <v>4</v>
      </c>
      <c r="C5" s="20" t="s">
        <v>5</v>
      </c>
      <c r="D5" s="20" t="s">
        <v>6</v>
      </c>
      <c r="E5" s="20" t="s">
        <v>7</v>
      </c>
      <c r="F5" s="20" t="s">
        <v>8</v>
      </c>
    </row>
    <row r="6" spans="1:6" ht="63">
      <c r="A6" s="43" t="s">
        <v>197</v>
      </c>
      <c r="B6" s="22" t="s">
        <v>198</v>
      </c>
      <c r="C6" s="44">
        <v>4.25</v>
      </c>
      <c r="D6" s="20" t="s">
        <v>59</v>
      </c>
      <c r="E6" s="2">
        <v>878.79</v>
      </c>
      <c r="F6" s="33">
        <f>ROUND((C6*E6),2)</f>
        <v>3734.86</v>
      </c>
    </row>
    <row r="7" spans="1:6" ht="101.45" customHeight="1">
      <c r="A7" s="43" t="s">
        <v>199</v>
      </c>
      <c r="B7" s="22" t="s">
        <v>171</v>
      </c>
      <c r="C7" s="44">
        <v>70.180000000000007</v>
      </c>
      <c r="D7" s="20" t="s">
        <v>59</v>
      </c>
      <c r="E7" s="2">
        <v>139.58000000000001</v>
      </c>
      <c r="F7" s="33">
        <f t="shared" ref="F7:F20" si="0">ROUND((C7*E7),2)</f>
        <v>9795.7199999999993</v>
      </c>
    </row>
    <row r="8" spans="1:6" ht="87" customHeight="1">
      <c r="A8" s="43" t="s">
        <v>121</v>
      </c>
      <c r="B8" s="22" t="s">
        <v>138</v>
      </c>
      <c r="C8" s="44">
        <v>5.5</v>
      </c>
      <c r="D8" s="20" t="s">
        <v>59</v>
      </c>
      <c r="E8" s="2">
        <v>415.58</v>
      </c>
      <c r="F8" s="33">
        <f t="shared" si="0"/>
        <v>2285.69</v>
      </c>
    </row>
    <row r="9" spans="1:6" ht="67.150000000000006" customHeight="1">
      <c r="A9" s="43" t="s">
        <v>122</v>
      </c>
      <c r="B9" s="22" t="s">
        <v>140</v>
      </c>
      <c r="C9" s="44">
        <v>13.26</v>
      </c>
      <c r="D9" s="20" t="s">
        <v>59</v>
      </c>
      <c r="E9" s="2">
        <v>1438.96</v>
      </c>
      <c r="F9" s="33">
        <f t="shared" si="0"/>
        <v>19080.61</v>
      </c>
    </row>
    <row r="10" spans="1:6" ht="121.9" customHeight="1">
      <c r="A10" s="43" t="s">
        <v>94</v>
      </c>
      <c r="B10" s="22" t="s">
        <v>200</v>
      </c>
      <c r="C10" s="44">
        <v>40.43</v>
      </c>
      <c r="D10" s="20" t="s">
        <v>59</v>
      </c>
      <c r="E10" s="2">
        <v>5891.97</v>
      </c>
      <c r="F10" s="33">
        <f t="shared" si="0"/>
        <v>238212.35</v>
      </c>
    </row>
    <row r="11" spans="1:6" ht="84.6" customHeight="1">
      <c r="A11" s="43" t="s">
        <v>201</v>
      </c>
      <c r="B11" s="22" t="s">
        <v>202</v>
      </c>
      <c r="C11" s="44">
        <v>16.170000000000002</v>
      </c>
      <c r="D11" s="20" t="s">
        <v>59</v>
      </c>
      <c r="E11" s="2">
        <v>6092.63</v>
      </c>
      <c r="F11" s="33">
        <f t="shared" si="0"/>
        <v>98517.83</v>
      </c>
    </row>
    <row r="12" spans="1:6" ht="118.35" customHeight="1">
      <c r="A12" s="43" t="s">
        <v>203</v>
      </c>
      <c r="B12" s="22" t="s">
        <v>204</v>
      </c>
      <c r="C12" s="45">
        <v>1.7989999999999999</v>
      </c>
      <c r="D12" s="20" t="s">
        <v>205</v>
      </c>
      <c r="E12" s="2">
        <v>79086.94</v>
      </c>
      <c r="F12" s="33">
        <f t="shared" si="0"/>
        <v>142277.41</v>
      </c>
    </row>
    <row r="13" spans="1:6" ht="20.25" customHeight="1">
      <c r="A13" s="46" t="s">
        <v>206</v>
      </c>
      <c r="B13" s="47" t="s">
        <v>207</v>
      </c>
      <c r="C13" s="45">
        <v>2.698</v>
      </c>
      <c r="D13" s="20" t="s">
        <v>205</v>
      </c>
      <c r="E13" s="2">
        <v>77259.94</v>
      </c>
      <c r="F13" s="33">
        <f t="shared" si="0"/>
        <v>208447.32</v>
      </c>
    </row>
    <row r="14" spans="1:6" ht="66.75" customHeight="1">
      <c r="A14" s="43" t="s">
        <v>145</v>
      </c>
      <c r="B14" s="22" t="s">
        <v>176</v>
      </c>
      <c r="C14" s="44">
        <v>371.47</v>
      </c>
      <c r="D14" s="20" t="s">
        <v>64</v>
      </c>
      <c r="E14" s="2">
        <v>184.61</v>
      </c>
      <c r="F14" s="33">
        <f t="shared" si="0"/>
        <v>68577.08</v>
      </c>
    </row>
    <row r="15" spans="1:6">
      <c r="A15" s="48">
        <v>9</v>
      </c>
      <c r="B15" s="41" t="s">
        <v>177</v>
      </c>
      <c r="C15" s="44"/>
      <c r="D15" s="20"/>
      <c r="E15" s="2"/>
      <c r="F15" s="33"/>
    </row>
    <row r="16" spans="1:6" ht="17.25">
      <c r="A16" s="49" t="s">
        <v>178</v>
      </c>
      <c r="B16" s="30" t="s">
        <v>179</v>
      </c>
      <c r="C16" s="44">
        <f>[1]Sheet2!F9</f>
        <v>24.33</v>
      </c>
      <c r="D16" s="20" t="s">
        <v>208</v>
      </c>
      <c r="E16" s="2">
        <v>786.44</v>
      </c>
      <c r="F16" s="33">
        <f t="shared" si="0"/>
        <v>19134.09</v>
      </c>
    </row>
    <row r="17" spans="1:6" ht="17.25">
      <c r="A17" s="49" t="s">
        <v>181</v>
      </c>
      <c r="B17" s="30" t="s">
        <v>182</v>
      </c>
      <c r="C17" s="44">
        <f>[1]Sheet2!E9</f>
        <v>5.5</v>
      </c>
      <c r="D17" s="20" t="s">
        <v>208</v>
      </c>
      <c r="E17" s="2">
        <v>319.88</v>
      </c>
      <c r="F17" s="33">
        <f t="shared" si="0"/>
        <v>1759.34</v>
      </c>
    </row>
    <row r="18" spans="1:6" ht="17.25">
      <c r="A18" s="49" t="s">
        <v>183</v>
      </c>
      <c r="B18" s="30" t="s">
        <v>184</v>
      </c>
      <c r="C18" s="44">
        <f>[1]Sheet2!H9</f>
        <v>13.26</v>
      </c>
      <c r="D18" s="20" t="s">
        <v>208</v>
      </c>
      <c r="E18" s="2">
        <v>721.11800000000005</v>
      </c>
      <c r="F18" s="33">
        <f t="shared" si="0"/>
        <v>9562.02</v>
      </c>
    </row>
    <row r="19" spans="1:6" ht="17.25">
      <c r="A19" s="49" t="s">
        <v>185</v>
      </c>
      <c r="B19" s="30" t="s">
        <v>186</v>
      </c>
      <c r="C19" s="44">
        <f>[1]Sheet2!G9</f>
        <v>48.680000000000007</v>
      </c>
      <c r="D19" s="20" t="s">
        <v>208</v>
      </c>
      <c r="E19" s="2">
        <v>436.52</v>
      </c>
      <c r="F19" s="33">
        <f t="shared" si="0"/>
        <v>21249.79</v>
      </c>
    </row>
    <row r="20" spans="1:6" ht="17.25">
      <c r="A20" s="49" t="s">
        <v>187</v>
      </c>
      <c r="B20" s="30" t="s">
        <v>152</v>
      </c>
      <c r="C20" s="44">
        <f>[1]Sheet2!I9</f>
        <v>70.180000000000007</v>
      </c>
      <c r="D20" s="20" t="s">
        <v>208</v>
      </c>
      <c r="E20" s="44">
        <v>177.1</v>
      </c>
      <c r="F20" s="33">
        <f t="shared" si="0"/>
        <v>12428.88</v>
      </c>
    </row>
    <row r="21" spans="1:6" ht="21.75" customHeight="1">
      <c r="A21" s="31"/>
      <c r="B21" s="31"/>
      <c r="C21" s="50"/>
      <c r="D21" s="31"/>
      <c r="E21" s="32" t="s">
        <v>153</v>
      </c>
      <c r="F21" s="51">
        <f>SUM(F6:F20)</f>
        <v>855062.99</v>
      </c>
    </row>
    <row r="22" spans="1:6" ht="20.25" customHeight="1">
      <c r="A22" s="135" t="s">
        <v>209</v>
      </c>
      <c r="B22" s="133"/>
      <c r="C22" s="133"/>
      <c r="D22" s="133"/>
      <c r="E22" s="134"/>
      <c r="F22" s="52">
        <f>ROUND((F21*12%),2)</f>
        <v>102607.56</v>
      </c>
    </row>
    <row r="23" spans="1:6" ht="21" customHeight="1">
      <c r="A23" s="135" t="s">
        <v>153</v>
      </c>
      <c r="B23" s="133"/>
      <c r="C23" s="133"/>
      <c r="D23" s="133"/>
      <c r="E23" s="134"/>
      <c r="F23" s="52">
        <f>F21+F22</f>
        <v>957670.55</v>
      </c>
    </row>
    <row r="24" spans="1:6" ht="21" customHeight="1">
      <c r="A24" s="135" t="s">
        <v>188</v>
      </c>
      <c r="B24" s="133"/>
      <c r="C24" s="133"/>
      <c r="D24" s="133"/>
      <c r="E24" s="134"/>
      <c r="F24" s="52">
        <f>ROUND((F23*1%),2)</f>
        <v>9576.7099999999991</v>
      </c>
    </row>
    <row r="25" spans="1:6" ht="19.5" customHeight="1">
      <c r="A25" s="145" t="s">
        <v>189</v>
      </c>
      <c r="B25" s="146"/>
      <c r="C25" s="146"/>
      <c r="D25" s="146"/>
      <c r="E25" s="147"/>
      <c r="F25" s="52">
        <f>F23+F24</f>
        <v>967247.26</v>
      </c>
    </row>
    <row r="26" spans="1:6" ht="20.25" customHeight="1">
      <c r="A26" s="145" t="s">
        <v>190</v>
      </c>
      <c r="B26" s="146"/>
      <c r="C26" s="146"/>
      <c r="D26" s="146"/>
      <c r="E26" s="147"/>
      <c r="F26" s="37"/>
    </row>
    <row r="27" spans="1:6">
      <c r="A27" s="38"/>
      <c r="B27" s="39"/>
      <c r="C27" s="38"/>
      <c r="D27" s="38"/>
      <c r="E27" s="38"/>
      <c r="F27" s="38"/>
    </row>
    <row r="33" spans="1:6" ht="23.25">
      <c r="A33" s="123" t="s">
        <v>210</v>
      </c>
      <c r="B33" s="123"/>
      <c r="C33" s="123"/>
      <c r="D33" s="123"/>
      <c r="E33" s="123"/>
      <c r="F33" s="123"/>
    </row>
    <row r="34" spans="1:6" ht="23.25">
      <c r="A34" s="123" t="s">
        <v>211</v>
      </c>
      <c r="B34" s="123"/>
      <c r="C34" s="123"/>
      <c r="D34" s="123"/>
      <c r="E34" s="123"/>
      <c r="F34" s="123"/>
    </row>
  </sheetData>
  <mergeCells count="11">
    <mergeCell ref="A24:E24"/>
    <mergeCell ref="A25:E25"/>
    <mergeCell ref="A26:E26"/>
    <mergeCell ref="A33:F33"/>
    <mergeCell ref="A34:F34"/>
    <mergeCell ref="A23:E23"/>
    <mergeCell ref="A1:F1"/>
    <mergeCell ref="A2:F2"/>
    <mergeCell ref="A3:F3"/>
    <mergeCell ref="A4:F4"/>
    <mergeCell ref="A22:E22"/>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dimension ref="A1:F25"/>
  <sheetViews>
    <sheetView workbookViewId="0">
      <selection activeCell="F25" sqref="F25"/>
    </sheetView>
  </sheetViews>
  <sheetFormatPr defaultRowHeight="15"/>
  <cols>
    <col min="1" max="1" width="9.140625" style="9"/>
    <col min="2" max="2" width="42.28515625" style="10" customWidth="1"/>
    <col min="3" max="3" width="9.5703125" style="1" bestFit="1" customWidth="1"/>
    <col min="4" max="4" width="9.140625" style="11"/>
    <col min="5" max="5" width="9.140625" style="1"/>
    <col min="6" max="6" width="19.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7.75" customHeight="1">
      <c r="A3" s="95" t="s">
        <v>92</v>
      </c>
      <c r="B3" s="95"/>
      <c r="C3" s="95"/>
      <c r="D3" s="95"/>
      <c r="E3" s="95"/>
      <c r="F3" s="95"/>
    </row>
    <row r="4" spans="1:6">
      <c r="A4" s="2" t="s">
        <v>3</v>
      </c>
      <c r="B4" s="2" t="s">
        <v>4</v>
      </c>
      <c r="C4" s="2" t="s">
        <v>5</v>
      </c>
      <c r="D4" s="2" t="s">
        <v>6</v>
      </c>
      <c r="E4" s="2" t="s">
        <v>7</v>
      </c>
      <c r="F4" s="2" t="s">
        <v>8</v>
      </c>
    </row>
    <row r="5" spans="1:6" ht="120">
      <c r="A5" s="3" t="s">
        <v>93</v>
      </c>
      <c r="B5" s="4" t="s">
        <v>10</v>
      </c>
      <c r="C5" s="14">
        <v>51.85</v>
      </c>
      <c r="D5" s="5" t="s">
        <v>11</v>
      </c>
      <c r="E5" s="8">
        <v>139.58000000000001</v>
      </c>
      <c r="F5" s="14">
        <f t="shared" ref="F5:F20" si="0">C5*E5</f>
        <v>7237.2230000000009</v>
      </c>
    </row>
    <row r="6" spans="1:6" ht="105">
      <c r="A6" s="3" t="s">
        <v>12</v>
      </c>
      <c r="B6" s="4" t="s">
        <v>13</v>
      </c>
      <c r="C6" s="14">
        <v>4.79</v>
      </c>
      <c r="D6" s="5" t="s">
        <v>11</v>
      </c>
      <c r="E6" s="8">
        <v>415.58</v>
      </c>
      <c r="F6" s="14">
        <f t="shared" si="0"/>
        <v>1990.6281999999999</v>
      </c>
    </row>
    <row r="7" spans="1:6" ht="90">
      <c r="A7" s="3" t="s">
        <v>14</v>
      </c>
      <c r="B7" s="4" t="s">
        <v>15</v>
      </c>
      <c r="C7" s="14">
        <v>7.85</v>
      </c>
      <c r="D7" s="5" t="s">
        <v>11</v>
      </c>
      <c r="E7" s="8">
        <v>1438.96</v>
      </c>
      <c r="F7" s="14">
        <f t="shared" si="0"/>
        <v>11295.835999999999</v>
      </c>
    </row>
    <row r="8" spans="1:6" ht="150">
      <c r="A8" s="4" t="s">
        <v>16</v>
      </c>
      <c r="B8" s="4" t="s">
        <v>17</v>
      </c>
      <c r="C8" s="4">
        <v>9.7899999999999991</v>
      </c>
      <c r="D8" s="4" t="s">
        <v>11</v>
      </c>
      <c r="E8" s="4">
        <v>4858.76</v>
      </c>
      <c r="F8" s="4">
        <f t="shared" si="0"/>
        <v>47567.260399999999</v>
      </c>
    </row>
    <row r="9" spans="1:6" ht="60">
      <c r="A9" s="13" t="s">
        <v>94</v>
      </c>
      <c r="B9" s="4" t="s">
        <v>83</v>
      </c>
      <c r="C9" s="14">
        <v>14.42</v>
      </c>
      <c r="D9" s="5" t="s">
        <v>11</v>
      </c>
      <c r="E9" s="8">
        <v>5891.97</v>
      </c>
      <c r="F9" s="14">
        <f t="shared" si="0"/>
        <v>84962.207399999999</v>
      </c>
    </row>
    <row r="10" spans="1:6" ht="135">
      <c r="A10" s="13" t="s">
        <v>95</v>
      </c>
      <c r="B10" s="4" t="s">
        <v>85</v>
      </c>
      <c r="C10" s="14">
        <v>9.36</v>
      </c>
      <c r="D10" s="5" t="s">
        <v>11</v>
      </c>
      <c r="E10" s="8">
        <v>6092.63</v>
      </c>
      <c r="F10" s="14">
        <f t="shared" si="0"/>
        <v>57027.016799999998</v>
      </c>
    </row>
    <row r="11" spans="1:6" ht="120">
      <c r="A11" s="4" t="s">
        <v>96</v>
      </c>
      <c r="B11" s="4" t="s">
        <v>87</v>
      </c>
      <c r="C11" s="4">
        <v>1.18</v>
      </c>
      <c r="D11" s="4" t="s">
        <v>88</v>
      </c>
      <c r="E11" s="4">
        <v>79086.94</v>
      </c>
      <c r="F11" s="4">
        <f t="shared" si="0"/>
        <v>93322.589200000002</v>
      </c>
    </row>
    <row r="12" spans="1:6" ht="120">
      <c r="A12" s="13" t="s">
        <v>97</v>
      </c>
      <c r="B12" s="4" t="s">
        <v>90</v>
      </c>
      <c r="C12" s="14">
        <v>1.77</v>
      </c>
      <c r="D12" s="5" t="s">
        <v>88</v>
      </c>
      <c r="E12" s="8">
        <v>77259.94</v>
      </c>
      <c r="F12" s="14">
        <f t="shared" si="0"/>
        <v>136750.0938</v>
      </c>
    </row>
    <row r="13" spans="1:6" ht="60">
      <c r="A13" s="4" t="s">
        <v>98</v>
      </c>
      <c r="B13" s="4" t="s">
        <v>99</v>
      </c>
      <c r="C13" s="14">
        <v>217.05</v>
      </c>
      <c r="D13" s="4" t="s">
        <v>20</v>
      </c>
      <c r="E13" s="15">
        <v>184.61</v>
      </c>
      <c r="F13" s="14">
        <f t="shared" si="0"/>
        <v>40069.600500000008</v>
      </c>
    </row>
    <row r="14" spans="1:6" ht="180">
      <c r="A14" s="4" t="s">
        <v>100</v>
      </c>
      <c r="B14" s="4" t="s">
        <v>101</v>
      </c>
      <c r="C14" s="4">
        <v>150</v>
      </c>
      <c r="D14" s="4" t="s">
        <v>102</v>
      </c>
      <c r="E14" s="4">
        <v>104.62</v>
      </c>
      <c r="F14" s="4">
        <f t="shared" si="0"/>
        <v>15693</v>
      </c>
    </row>
    <row r="15" spans="1:6">
      <c r="A15" s="6">
        <v>11</v>
      </c>
      <c r="B15" s="7" t="s">
        <v>21</v>
      </c>
      <c r="C15" s="14"/>
      <c r="D15" s="5"/>
      <c r="E15" s="8"/>
      <c r="F15" s="14"/>
    </row>
    <row r="16" spans="1:6">
      <c r="A16" s="6" t="s">
        <v>103</v>
      </c>
      <c r="B16" s="4" t="s">
        <v>104</v>
      </c>
      <c r="C16" s="4">
        <v>14.43</v>
      </c>
      <c r="D16" s="4" t="s">
        <v>11</v>
      </c>
      <c r="E16" s="4">
        <v>786.44</v>
      </c>
      <c r="F16" s="14">
        <f t="shared" si="0"/>
        <v>11348.3292</v>
      </c>
    </row>
    <row r="17" spans="1:6">
      <c r="A17" s="6" t="s">
        <v>105</v>
      </c>
      <c r="B17" s="4" t="s">
        <v>25</v>
      </c>
      <c r="C17" s="4">
        <v>4.79</v>
      </c>
      <c r="D17" s="4" t="s">
        <v>11</v>
      </c>
      <c r="E17" s="4">
        <v>319.88</v>
      </c>
      <c r="F17" s="14">
        <f t="shared" si="0"/>
        <v>1532.2252000000001</v>
      </c>
    </row>
    <row r="18" spans="1:6">
      <c r="A18" s="6" t="s">
        <v>26</v>
      </c>
      <c r="B18" s="4" t="s">
        <v>27</v>
      </c>
      <c r="C18" s="4">
        <v>7.85</v>
      </c>
      <c r="D18" s="4" t="s">
        <v>11</v>
      </c>
      <c r="E18" s="4">
        <v>721.18</v>
      </c>
      <c r="F18" s="14">
        <f t="shared" si="0"/>
        <v>5661.262999999999</v>
      </c>
    </row>
    <row r="19" spans="1:6">
      <c r="A19" s="6" t="s">
        <v>28</v>
      </c>
      <c r="B19" s="4" t="s">
        <v>29</v>
      </c>
      <c r="C19" s="4">
        <v>28.87</v>
      </c>
      <c r="D19" s="4" t="s">
        <v>11</v>
      </c>
      <c r="E19" s="4">
        <v>436.52</v>
      </c>
      <c r="F19" s="14">
        <f t="shared" si="0"/>
        <v>12602.332399999999</v>
      </c>
    </row>
    <row r="20" spans="1:6">
      <c r="A20" s="6" t="s">
        <v>106</v>
      </c>
      <c r="B20" s="4" t="s">
        <v>31</v>
      </c>
      <c r="C20" s="4">
        <v>51.85</v>
      </c>
      <c r="D20" s="4" t="s">
        <v>11</v>
      </c>
      <c r="E20" s="4">
        <v>177.1</v>
      </c>
      <c r="F20" s="14">
        <f t="shared" si="0"/>
        <v>9182.6350000000002</v>
      </c>
    </row>
    <row r="21" spans="1:6">
      <c r="A21" s="6"/>
      <c r="B21" s="7"/>
      <c r="C21" s="8"/>
      <c r="D21" s="5"/>
      <c r="E21" s="8" t="s">
        <v>32</v>
      </c>
      <c r="F21" s="14">
        <f>SUM(F5:F20)</f>
        <v>536242.24009999994</v>
      </c>
    </row>
    <row r="22" spans="1:6" ht="30">
      <c r="A22" s="6"/>
      <c r="B22" s="7"/>
      <c r="C22" s="8"/>
      <c r="D22" s="5"/>
      <c r="E22" s="4" t="s">
        <v>33</v>
      </c>
      <c r="F22" s="4">
        <f>F21*12/100</f>
        <v>64349.06881199999</v>
      </c>
    </row>
    <row r="23" spans="1:6">
      <c r="A23" s="6"/>
      <c r="B23" s="7"/>
      <c r="C23" s="8"/>
      <c r="D23" s="5"/>
      <c r="E23" s="4"/>
      <c r="F23" s="4">
        <f>F22+F21</f>
        <v>600591.30891199992</v>
      </c>
    </row>
    <row r="24" spans="1:6" ht="30">
      <c r="A24" s="6"/>
      <c r="B24" s="7"/>
      <c r="C24" s="8"/>
      <c r="D24" s="5"/>
      <c r="E24" s="4" t="s">
        <v>34</v>
      </c>
      <c r="F24" s="4">
        <f>F23*1/100</f>
        <v>6005.9130891199993</v>
      </c>
    </row>
    <row r="25" spans="1:6">
      <c r="A25" s="6"/>
      <c r="B25" s="7"/>
      <c r="C25" s="8"/>
      <c r="D25" s="5"/>
      <c r="E25" s="4" t="s">
        <v>32</v>
      </c>
      <c r="F25" s="4">
        <f>F24+F23</f>
        <v>606597.22200111987</v>
      </c>
    </row>
  </sheetData>
  <mergeCells count="3">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24"/>
  <sheetViews>
    <sheetView topLeftCell="A13" workbookViewId="0">
      <selection activeCell="A15" sqref="A15:F19"/>
    </sheetView>
  </sheetViews>
  <sheetFormatPr defaultRowHeight="15"/>
  <cols>
    <col min="1" max="1" width="9.140625" style="9"/>
    <col min="2" max="2" width="42.28515625" style="10" customWidth="1"/>
    <col min="3" max="3" width="9.5703125" style="1" bestFit="1" customWidth="1"/>
    <col min="4" max="4" width="9.140625" style="11"/>
    <col min="5" max="5" width="9.140625" style="1"/>
    <col min="6" max="6" width="19.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7.75" customHeight="1">
      <c r="A3" s="95" t="s">
        <v>116</v>
      </c>
      <c r="B3" s="95"/>
      <c r="C3" s="95"/>
      <c r="D3" s="95"/>
      <c r="E3" s="95"/>
      <c r="F3" s="95"/>
    </row>
    <row r="4" spans="1:6">
      <c r="A4" s="2" t="s">
        <v>3</v>
      </c>
      <c r="B4" s="2" t="s">
        <v>4</v>
      </c>
      <c r="C4" s="2" t="s">
        <v>5</v>
      </c>
      <c r="D4" s="2" t="s">
        <v>6</v>
      </c>
      <c r="E4" s="2" t="s">
        <v>7</v>
      </c>
      <c r="F4" s="2" t="s">
        <v>8</v>
      </c>
    </row>
    <row r="5" spans="1:6" ht="30">
      <c r="A5" s="13" t="s">
        <v>117</v>
      </c>
      <c r="B5" s="4" t="s">
        <v>118</v>
      </c>
      <c r="C5" s="14">
        <v>8</v>
      </c>
      <c r="D5" s="5" t="s">
        <v>119</v>
      </c>
      <c r="E5" s="14">
        <v>330.4</v>
      </c>
      <c r="F5" s="14">
        <f>C5*E5</f>
        <v>2643.2</v>
      </c>
    </row>
    <row r="6" spans="1:6" ht="120">
      <c r="A6" s="3" t="s">
        <v>120</v>
      </c>
      <c r="B6" s="4" t="s">
        <v>10</v>
      </c>
      <c r="C6" s="14">
        <v>46.73</v>
      </c>
      <c r="D6" s="5" t="s">
        <v>11</v>
      </c>
      <c r="E6" s="8">
        <v>139.58000000000001</v>
      </c>
      <c r="F6" s="14">
        <f t="shared" ref="F6:F19" si="0">C6*E6</f>
        <v>6522.5734000000002</v>
      </c>
    </row>
    <row r="7" spans="1:6" ht="105">
      <c r="A7" s="3" t="s">
        <v>121</v>
      </c>
      <c r="B7" s="4" t="s">
        <v>13</v>
      </c>
      <c r="C7" s="14">
        <v>4.25</v>
      </c>
      <c r="D7" s="5" t="s">
        <v>11</v>
      </c>
      <c r="E7" s="8">
        <v>415.58</v>
      </c>
      <c r="F7" s="14">
        <f t="shared" si="0"/>
        <v>1766.2149999999999</v>
      </c>
    </row>
    <row r="8" spans="1:6" ht="90">
      <c r="A8" s="3" t="s">
        <v>122</v>
      </c>
      <c r="B8" s="4" t="s">
        <v>15</v>
      </c>
      <c r="C8" s="14">
        <v>7.14</v>
      </c>
      <c r="D8" s="5" t="s">
        <v>11</v>
      </c>
      <c r="E8" s="8">
        <v>1438.96</v>
      </c>
      <c r="F8" s="14">
        <f t="shared" si="0"/>
        <v>10274.1744</v>
      </c>
    </row>
    <row r="9" spans="1:6" ht="60">
      <c r="A9" s="13" t="s">
        <v>94</v>
      </c>
      <c r="B9" s="4" t="s">
        <v>83</v>
      </c>
      <c r="C9" s="14">
        <v>21.24</v>
      </c>
      <c r="D9" s="5" t="s">
        <v>11</v>
      </c>
      <c r="E9" s="8">
        <v>5891.97</v>
      </c>
      <c r="F9" s="14">
        <f t="shared" si="0"/>
        <v>125145.44279999999</v>
      </c>
    </row>
    <row r="10" spans="1:6" ht="135">
      <c r="A10" s="13" t="s">
        <v>95</v>
      </c>
      <c r="B10" s="4" t="s">
        <v>85</v>
      </c>
      <c r="C10" s="14">
        <v>8.5</v>
      </c>
      <c r="D10" s="5" t="s">
        <v>11</v>
      </c>
      <c r="E10" s="8">
        <v>6092.63</v>
      </c>
      <c r="F10" s="14">
        <f t="shared" si="0"/>
        <v>51787.355000000003</v>
      </c>
    </row>
    <row r="11" spans="1:6" ht="120">
      <c r="A11" s="4" t="s">
        <v>96</v>
      </c>
      <c r="B11" s="4" t="s">
        <v>87</v>
      </c>
      <c r="C11" s="4">
        <v>1.3</v>
      </c>
      <c r="D11" s="4" t="s">
        <v>88</v>
      </c>
      <c r="E11" s="4">
        <v>79086.94</v>
      </c>
      <c r="F11" s="4">
        <f t="shared" si="0"/>
        <v>102813.02200000001</v>
      </c>
    </row>
    <row r="12" spans="1:6" ht="120">
      <c r="A12" s="13" t="s">
        <v>97</v>
      </c>
      <c r="B12" s="4" t="s">
        <v>90</v>
      </c>
      <c r="C12" s="14">
        <v>1.59</v>
      </c>
      <c r="D12" s="5" t="s">
        <v>88</v>
      </c>
      <c r="E12" s="8">
        <v>77259.94</v>
      </c>
      <c r="F12" s="14">
        <f t="shared" si="0"/>
        <v>122843.3046</v>
      </c>
    </row>
    <row r="13" spans="1:6" ht="60">
      <c r="A13" s="4" t="s">
        <v>98</v>
      </c>
      <c r="B13" s="4" t="s">
        <v>99</v>
      </c>
      <c r="C13" s="14">
        <v>83.64</v>
      </c>
      <c r="D13" s="4" t="s">
        <v>20</v>
      </c>
      <c r="E13" s="15">
        <v>184.61</v>
      </c>
      <c r="F13" s="14">
        <f t="shared" si="0"/>
        <v>15440.780400000001</v>
      </c>
    </row>
    <row r="14" spans="1:6">
      <c r="A14" s="6">
        <v>10</v>
      </c>
      <c r="B14" s="7" t="s">
        <v>21</v>
      </c>
      <c r="C14" s="14"/>
      <c r="D14" s="5"/>
      <c r="E14" s="8"/>
      <c r="F14" s="14"/>
    </row>
    <row r="15" spans="1:6">
      <c r="A15" s="6" t="s">
        <v>103</v>
      </c>
      <c r="B15" s="4" t="s">
        <v>104</v>
      </c>
      <c r="C15" s="4">
        <v>12.79</v>
      </c>
      <c r="D15" s="4" t="s">
        <v>11</v>
      </c>
      <c r="E15" s="4">
        <v>695.72</v>
      </c>
      <c r="F15" s="14">
        <f t="shared" si="0"/>
        <v>8898.2587999999996</v>
      </c>
    </row>
    <row r="16" spans="1:6">
      <c r="A16" s="6" t="s">
        <v>105</v>
      </c>
      <c r="B16" s="4" t="s">
        <v>123</v>
      </c>
      <c r="C16" s="4">
        <v>4.25</v>
      </c>
      <c r="D16" s="4" t="s">
        <v>11</v>
      </c>
      <c r="E16" s="4">
        <v>384.68</v>
      </c>
      <c r="F16" s="14">
        <f t="shared" si="0"/>
        <v>1634.89</v>
      </c>
    </row>
    <row r="17" spans="1:6">
      <c r="A17" s="6" t="s">
        <v>26</v>
      </c>
      <c r="B17" s="4" t="s">
        <v>124</v>
      </c>
      <c r="C17" s="4">
        <v>7.14</v>
      </c>
      <c r="D17" s="4" t="s">
        <v>11</v>
      </c>
      <c r="E17" s="4">
        <v>626.49</v>
      </c>
      <c r="F17" s="14">
        <f t="shared" si="0"/>
        <v>4473.1386000000002</v>
      </c>
    </row>
    <row r="18" spans="1:6">
      <c r="A18" s="6" t="s">
        <v>28</v>
      </c>
      <c r="B18" s="4" t="s">
        <v>114</v>
      </c>
      <c r="C18" s="4">
        <v>25.58</v>
      </c>
      <c r="D18" s="4" t="s">
        <v>11</v>
      </c>
      <c r="E18" s="4">
        <v>345.8</v>
      </c>
      <c r="F18" s="14">
        <f t="shared" si="0"/>
        <v>8845.5640000000003</v>
      </c>
    </row>
    <row r="19" spans="1:6">
      <c r="A19" s="6" t="s">
        <v>106</v>
      </c>
      <c r="B19" s="4" t="s">
        <v>31</v>
      </c>
      <c r="C19" s="4">
        <v>46.73</v>
      </c>
      <c r="D19" s="4" t="s">
        <v>11</v>
      </c>
      <c r="E19" s="4">
        <v>177.1</v>
      </c>
      <c r="F19" s="14">
        <f t="shared" si="0"/>
        <v>8275.8829999999998</v>
      </c>
    </row>
    <row r="20" spans="1:6">
      <c r="A20" s="6"/>
      <c r="B20" s="7"/>
      <c r="C20" s="8"/>
      <c r="D20" s="5"/>
      <c r="E20" s="8" t="s">
        <v>32</v>
      </c>
      <c r="F20" s="14">
        <f>SUM(F5:F19)</f>
        <v>471363.80200000003</v>
      </c>
    </row>
    <row r="21" spans="1:6" ht="30">
      <c r="A21" s="6"/>
      <c r="B21" s="7"/>
      <c r="C21" s="8"/>
      <c r="D21" s="5"/>
      <c r="E21" s="4" t="s">
        <v>33</v>
      </c>
      <c r="F21" s="4">
        <f>F20*12/100</f>
        <v>56563.656239999997</v>
      </c>
    </row>
    <row r="22" spans="1:6">
      <c r="A22" s="6"/>
      <c r="B22" s="7"/>
      <c r="C22" s="8"/>
      <c r="D22" s="5"/>
      <c r="E22" s="4"/>
      <c r="F22" s="4">
        <f>F21+F20</f>
        <v>527927.45824000007</v>
      </c>
    </row>
    <row r="23" spans="1:6" ht="30">
      <c r="A23" s="6"/>
      <c r="B23" s="7"/>
      <c r="C23" s="8"/>
      <c r="D23" s="5"/>
      <c r="E23" s="4" t="s">
        <v>34</v>
      </c>
      <c r="F23" s="4">
        <f>F22*1/100</f>
        <v>5279.2745824000003</v>
      </c>
    </row>
    <row r="24" spans="1:6">
      <c r="A24" s="6"/>
      <c r="B24" s="7"/>
      <c r="C24" s="8"/>
      <c r="D24" s="5"/>
      <c r="E24" s="4" t="s">
        <v>32</v>
      </c>
      <c r="F24" s="4">
        <f>F23+F22</f>
        <v>533206.73282240005</v>
      </c>
    </row>
  </sheetData>
  <mergeCells count="3">
    <mergeCell ref="A1:F1"/>
    <mergeCell ref="A2:F2"/>
    <mergeCell ref="A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16"/>
  <sheetViews>
    <sheetView workbookViewId="0">
      <selection activeCell="A3" sqref="A3:F3"/>
    </sheetView>
  </sheetViews>
  <sheetFormatPr defaultRowHeight="15"/>
  <cols>
    <col min="1" max="1" width="9.140625" style="9"/>
    <col min="2" max="2" width="45.28515625" style="10" customWidth="1"/>
    <col min="3" max="3" width="10.140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48" customHeight="1">
      <c r="A3" s="95" t="s">
        <v>107</v>
      </c>
      <c r="B3" s="95"/>
      <c r="C3" s="95"/>
      <c r="D3" s="95"/>
      <c r="E3" s="95"/>
      <c r="F3" s="95"/>
    </row>
    <row r="4" spans="1:6">
      <c r="A4" s="2" t="s">
        <v>3</v>
      </c>
      <c r="B4" s="2" t="s">
        <v>4</v>
      </c>
      <c r="C4" s="2" t="s">
        <v>5</v>
      </c>
      <c r="D4" s="2" t="s">
        <v>6</v>
      </c>
      <c r="E4" s="2" t="s">
        <v>7</v>
      </c>
      <c r="F4" s="2" t="s">
        <v>8</v>
      </c>
    </row>
    <row r="5" spans="1:6" ht="30">
      <c r="A5" s="5">
        <v>1</v>
      </c>
      <c r="B5" s="4" t="s">
        <v>108</v>
      </c>
      <c r="C5" s="4">
        <v>5</v>
      </c>
      <c r="D5" s="4" t="s">
        <v>109</v>
      </c>
      <c r="E5" s="4">
        <v>330.4</v>
      </c>
      <c r="F5" s="4">
        <f>C5*E5</f>
        <v>1652</v>
      </c>
    </row>
    <row r="6" spans="1:6" ht="90">
      <c r="A6" s="4" t="s">
        <v>110</v>
      </c>
      <c r="B6" s="4" t="s">
        <v>111</v>
      </c>
      <c r="C6" s="4">
        <v>3.89</v>
      </c>
      <c r="D6" s="4" t="s">
        <v>11</v>
      </c>
      <c r="E6" s="4">
        <v>6092.63</v>
      </c>
      <c r="F6" s="4">
        <f t="shared" ref="F6:F11" si="0">C6*E6</f>
        <v>23700.330700000002</v>
      </c>
    </row>
    <row r="7" spans="1:6" ht="120">
      <c r="A7" s="4" t="s">
        <v>112</v>
      </c>
      <c r="B7" s="4" t="s">
        <v>113</v>
      </c>
      <c r="C7" s="4">
        <v>0.37</v>
      </c>
      <c r="D7" s="4" t="s">
        <v>88</v>
      </c>
      <c r="E7" s="4">
        <v>77259.94</v>
      </c>
      <c r="F7" s="4">
        <f t="shared" si="0"/>
        <v>28586.177800000001</v>
      </c>
    </row>
    <row r="8" spans="1:6" ht="135">
      <c r="A8" s="4" t="s">
        <v>16</v>
      </c>
      <c r="B8" s="4" t="s">
        <v>17</v>
      </c>
      <c r="C8" s="4">
        <v>16.52</v>
      </c>
      <c r="D8" s="4" t="s">
        <v>11</v>
      </c>
      <c r="E8" s="4">
        <v>4858.76</v>
      </c>
      <c r="F8" s="4">
        <f t="shared" si="0"/>
        <v>80266.715200000006</v>
      </c>
    </row>
    <row r="9" spans="1:6">
      <c r="A9" s="5">
        <v>5</v>
      </c>
      <c r="B9" s="4" t="s">
        <v>21</v>
      </c>
      <c r="C9" s="4"/>
      <c r="D9" s="4"/>
      <c r="E9" s="4"/>
      <c r="F9" s="4"/>
    </row>
    <row r="10" spans="1:6">
      <c r="A10" s="4" t="s">
        <v>22</v>
      </c>
      <c r="B10" s="4" t="s">
        <v>104</v>
      </c>
      <c r="C10" s="4">
        <v>8.77</v>
      </c>
      <c r="D10" s="4" t="s">
        <v>11</v>
      </c>
      <c r="E10" s="4">
        <v>695.72</v>
      </c>
      <c r="F10" s="4">
        <f t="shared" si="0"/>
        <v>6101.4643999999998</v>
      </c>
    </row>
    <row r="11" spans="1:6">
      <c r="A11" s="4" t="s">
        <v>24</v>
      </c>
      <c r="B11" s="4" t="s">
        <v>114</v>
      </c>
      <c r="C11" s="4">
        <v>16.579999999999998</v>
      </c>
      <c r="D11" s="4" t="s">
        <v>11</v>
      </c>
      <c r="E11" s="4">
        <v>345.8</v>
      </c>
      <c r="F11" s="4">
        <f t="shared" si="0"/>
        <v>5733.3639999999996</v>
      </c>
    </row>
    <row r="12" spans="1:6">
      <c r="A12" s="4"/>
      <c r="B12" s="4"/>
      <c r="C12" s="4"/>
      <c r="D12" s="4"/>
      <c r="E12" s="4" t="s">
        <v>32</v>
      </c>
      <c r="F12" s="4">
        <f>SUM(F1:F11)</f>
        <v>146040.0521</v>
      </c>
    </row>
    <row r="13" spans="1:6" ht="30">
      <c r="A13" s="6"/>
      <c r="B13" s="7"/>
      <c r="C13" s="8"/>
      <c r="D13" s="5"/>
      <c r="E13" s="4" t="s">
        <v>33</v>
      </c>
      <c r="F13" s="4">
        <f>F12*12/100</f>
        <v>17524.806252000002</v>
      </c>
    </row>
    <row r="14" spans="1:6">
      <c r="A14" s="6"/>
      <c r="B14" s="7"/>
      <c r="C14" s="8"/>
      <c r="D14" s="5"/>
      <c r="E14" s="4"/>
      <c r="F14" s="4">
        <f>F13+F12</f>
        <v>163564.85835200001</v>
      </c>
    </row>
    <row r="15" spans="1:6" ht="30">
      <c r="A15" s="6"/>
      <c r="B15" s="7"/>
      <c r="C15" s="8"/>
      <c r="D15" s="5"/>
      <c r="E15" s="4" t="s">
        <v>34</v>
      </c>
      <c r="F15" s="4">
        <f>F14*1/100</f>
        <v>1635.6485835200001</v>
      </c>
    </row>
    <row r="16" spans="1:6">
      <c r="A16" s="6"/>
      <c r="B16" s="7"/>
      <c r="C16" s="8"/>
      <c r="D16" s="5"/>
      <c r="E16" s="4" t="s">
        <v>115</v>
      </c>
      <c r="F16" s="4">
        <f>F15+F14</f>
        <v>165200.50693552001</v>
      </c>
    </row>
  </sheetData>
  <mergeCells count="3">
    <mergeCell ref="A1:F1"/>
    <mergeCell ref="A2:F2"/>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39.75" customHeight="1">
      <c r="A3" s="95" t="s">
        <v>125</v>
      </c>
      <c r="B3" s="95"/>
      <c r="C3" s="95"/>
      <c r="D3" s="95"/>
      <c r="E3" s="95"/>
      <c r="F3" s="95"/>
    </row>
    <row r="4" spans="1:6">
      <c r="A4" s="2" t="s">
        <v>3</v>
      </c>
      <c r="B4" s="2" t="s">
        <v>4</v>
      </c>
      <c r="C4" s="2" t="s">
        <v>5</v>
      </c>
      <c r="D4" s="2" t="s">
        <v>6</v>
      </c>
      <c r="E4" s="2" t="s">
        <v>7</v>
      </c>
      <c r="F4" s="2" t="s">
        <v>8</v>
      </c>
    </row>
    <row r="5" spans="1:6" ht="30">
      <c r="A5" s="3">
        <v>1</v>
      </c>
      <c r="B5" s="4" t="s">
        <v>108</v>
      </c>
      <c r="C5" s="4">
        <v>10</v>
      </c>
      <c r="D5" s="4" t="s">
        <v>109</v>
      </c>
      <c r="E5" s="4">
        <v>330.4</v>
      </c>
      <c r="F5" s="4">
        <f>C5*E5</f>
        <v>3304</v>
      </c>
    </row>
    <row r="6" spans="1:6" ht="135">
      <c r="A6" s="4" t="s">
        <v>126</v>
      </c>
      <c r="B6" s="4" t="s">
        <v>17</v>
      </c>
      <c r="C6" s="4">
        <v>35.4</v>
      </c>
      <c r="D6" s="4" t="s">
        <v>11</v>
      </c>
      <c r="E6" s="4">
        <v>4858.76</v>
      </c>
      <c r="F6" s="4">
        <f t="shared" ref="F6:F7" si="0">C6*E6</f>
        <v>172000.10399999999</v>
      </c>
    </row>
    <row r="7" spans="1:6" ht="45">
      <c r="A7" s="4" t="s">
        <v>127</v>
      </c>
      <c r="B7" s="4" t="s">
        <v>19</v>
      </c>
      <c r="C7" s="4">
        <v>23.23</v>
      </c>
      <c r="D7" s="4" t="s">
        <v>20</v>
      </c>
      <c r="E7" s="4">
        <v>184.61</v>
      </c>
      <c r="F7" s="4">
        <f t="shared" si="0"/>
        <v>4288.4903000000004</v>
      </c>
    </row>
    <row r="8" spans="1:6">
      <c r="A8" s="5">
        <v>4</v>
      </c>
      <c r="B8" s="4" t="s">
        <v>21</v>
      </c>
      <c r="C8" s="4"/>
      <c r="D8" s="4"/>
      <c r="E8" s="4"/>
      <c r="F8" s="4"/>
    </row>
    <row r="9" spans="1:6">
      <c r="A9" s="6" t="s">
        <v>22</v>
      </c>
      <c r="B9" s="4" t="s">
        <v>104</v>
      </c>
      <c r="C9" s="4">
        <v>15.22</v>
      </c>
      <c r="D9" s="4" t="s">
        <v>11</v>
      </c>
      <c r="E9" s="4">
        <v>786.44</v>
      </c>
      <c r="F9" s="4">
        <f t="shared" ref="F9:F10" si="1">C9*E9</f>
        <v>11969.616800000002</v>
      </c>
    </row>
    <row r="10" spans="1:6">
      <c r="A10" s="6" t="s">
        <v>24</v>
      </c>
      <c r="B10" s="4" t="s">
        <v>29</v>
      </c>
      <c r="C10" s="4">
        <v>30.44</v>
      </c>
      <c r="D10" s="4" t="s">
        <v>11</v>
      </c>
      <c r="E10" s="4">
        <v>436.52</v>
      </c>
      <c r="F10" s="4">
        <f t="shared" si="1"/>
        <v>13287.668799999999</v>
      </c>
    </row>
    <row r="11" spans="1:6">
      <c r="A11" s="4"/>
      <c r="B11" s="4"/>
      <c r="C11" s="4"/>
      <c r="D11" s="4"/>
      <c r="E11" s="4" t="s">
        <v>32</v>
      </c>
      <c r="F11" s="4">
        <f>SUM(F5:F10)</f>
        <v>204849.8799</v>
      </c>
    </row>
    <row r="12" spans="1:6" ht="30">
      <c r="A12" s="6"/>
      <c r="B12" s="7"/>
      <c r="C12" s="8"/>
      <c r="D12" s="5"/>
      <c r="E12" s="4" t="s">
        <v>33</v>
      </c>
      <c r="F12" s="4">
        <f>F11*12/100</f>
        <v>24581.985587999996</v>
      </c>
    </row>
    <row r="13" spans="1:6">
      <c r="A13" s="6"/>
      <c r="B13" s="7"/>
      <c r="C13" s="8"/>
      <c r="D13" s="5"/>
      <c r="E13" s="4"/>
      <c r="F13" s="4">
        <f>F12+F11</f>
        <v>229431.86548799998</v>
      </c>
    </row>
    <row r="14" spans="1:6" ht="30">
      <c r="A14" s="6"/>
      <c r="B14" s="7"/>
      <c r="C14" s="8"/>
      <c r="D14" s="5"/>
      <c r="E14" s="4" t="s">
        <v>34</v>
      </c>
      <c r="F14" s="4">
        <f>F13*1/100</f>
        <v>2294.3186548799999</v>
      </c>
    </row>
    <row r="15" spans="1:6">
      <c r="A15" s="6"/>
      <c r="B15" s="7"/>
      <c r="C15" s="8"/>
      <c r="D15" s="5"/>
      <c r="E15" s="4" t="s">
        <v>32</v>
      </c>
      <c r="F15" s="4">
        <f>F14+F13</f>
        <v>231726.18414287997</v>
      </c>
    </row>
  </sheetData>
  <mergeCells count="3">
    <mergeCell ref="A1:F1"/>
    <mergeCell ref="A2:F2"/>
    <mergeCell ref="A3:F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9"/>
    <col min="2" max="2" width="42.28515625" style="10" customWidth="1"/>
    <col min="3" max="3" width="9.5703125" style="1" bestFit="1" customWidth="1"/>
    <col min="4" max="4" width="9.140625" style="11"/>
    <col min="5" max="5" width="9.140625" style="1"/>
    <col min="6" max="6" width="19.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49.5" customHeight="1">
      <c r="A3" s="95" t="s">
        <v>128</v>
      </c>
      <c r="B3" s="95"/>
      <c r="C3" s="95"/>
      <c r="D3" s="95"/>
      <c r="E3" s="95"/>
      <c r="F3" s="95"/>
    </row>
    <row r="4" spans="1:6">
      <c r="A4" s="2" t="s">
        <v>3</v>
      </c>
      <c r="B4" s="2" t="s">
        <v>4</v>
      </c>
      <c r="C4" s="2" t="s">
        <v>5</v>
      </c>
      <c r="D4" s="2" t="s">
        <v>6</v>
      </c>
      <c r="E4" s="2" t="s">
        <v>7</v>
      </c>
      <c r="F4" s="2" t="s">
        <v>8</v>
      </c>
    </row>
    <row r="5" spans="1:6" ht="30">
      <c r="A5" s="13" t="s">
        <v>117</v>
      </c>
      <c r="B5" s="4" t="s">
        <v>118</v>
      </c>
      <c r="C5" s="14">
        <v>8</v>
      </c>
      <c r="D5" s="5" t="s">
        <v>119</v>
      </c>
      <c r="E5" s="14">
        <v>330.4</v>
      </c>
      <c r="F5" s="14">
        <f>C5*E5</f>
        <v>2643.2</v>
      </c>
    </row>
    <row r="6" spans="1:6" ht="120">
      <c r="A6" s="3" t="s">
        <v>120</v>
      </c>
      <c r="B6" s="4" t="s">
        <v>10</v>
      </c>
      <c r="C6" s="14">
        <v>137.72</v>
      </c>
      <c r="D6" s="5" t="s">
        <v>11</v>
      </c>
      <c r="E6" s="8">
        <v>139.58000000000001</v>
      </c>
      <c r="F6" s="14">
        <f t="shared" ref="F6:F19" si="0">C6*E6</f>
        <v>19222.957600000002</v>
      </c>
    </row>
    <row r="7" spans="1:6" ht="105">
      <c r="A7" s="3" t="s">
        <v>121</v>
      </c>
      <c r="B7" s="4" t="s">
        <v>13</v>
      </c>
      <c r="C7" s="14">
        <v>8.2799999999999994</v>
      </c>
      <c r="D7" s="5" t="s">
        <v>11</v>
      </c>
      <c r="E7" s="8">
        <v>415.58</v>
      </c>
      <c r="F7" s="14">
        <f t="shared" si="0"/>
        <v>3441.0023999999994</v>
      </c>
    </row>
    <row r="8" spans="1:6" ht="90">
      <c r="A8" s="3" t="s">
        <v>122</v>
      </c>
      <c r="B8" s="4" t="s">
        <v>15</v>
      </c>
      <c r="C8" s="14">
        <v>13.9</v>
      </c>
      <c r="D8" s="5" t="s">
        <v>11</v>
      </c>
      <c r="E8" s="8">
        <v>1438.96</v>
      </c>
      <c r="F8" s="14">
        <f t="shared" si="0"/>
        <v>20001.544000000002</v>
      </c>
    </row>
    <row r="9" spans="1:6" ht="60">
      <c r="A9" s="13" t="s">
        <v>94</v>
      </c>
      <c r="B9" s="4" t="s">
        <v>83</v>
      </c>
      <c r="C9" s="14">
        <v>36.380000000000003</v>
      </c>
      <c r="D9" s="5" t="s">
        <v>11</v>
      </c>
      <c r="E9" s="8">
        <v>5891.97</v>
      </c>
      <c r="F9" s="14">
        <f t="shared" si="0"/>
        <v>214349.86860000002</v>
      </c>
    </row>
    <row r="10" spans="1:6" ht="135">
      <c r="A10" s="13" t="s">
        <v>95</v>
      </c>
      <c r="B10" s="4" t="s">
        <v>85</v>
      </c>
      <c r="C10" s="14">
        <v>14.87</v>
      </c>
      <c r="D10" s="5" t="s">
        <v>11</v>
      </c>
      <c r="E10" s="8">
        <v>6092.63</v>
      </c>
      <c r="F10" s="14">
        <f t="shared" si="0"/>
        <v>90597.408100000001</v>
      </c>
    </row>
    <row r="11" spans="1:6" ht="120">
      <c r="A11" s="4" t="s">
        <v>96</v>
      </c>
      <c r="B11" s="4" t="s">
        <v>87</v>
      </c>
      <c r="C11" s="4">
        <v>2.2400000000000002</v>
      </c>
      <c r="D11" s="4" t="s">
        <v>88</v>
      </c>
      <c r="E11" s="4">
        <v>79086.94</v>
      </c>
      <c r="F11" s="4">
        <f t="shared" si="0"/>
        <v>177154.74560000002</v>
      </c>
    </row>
    <row r="12" spans="1:6" ht="120">
      <c r="A12" s="13" t="s">
        <v>97</v>
      </c>
      <c r="B12" s="4" t="s">
        <v>90</v>
      </c>
      <c r="C12" s="14">
        <v>2.74</v>
      </c>
      <c r="D12" s="5" t="s">
        <v>88</v>
      </c>
      <c r="E12" s="8">
        <v>77259.94</v>
      </c>
      <c r="F12" s="14">
        <f t="shared" si="0"/>
        <v>211692.23560000001</v>
      </c>
    </row>
    <row r="13" spans="1:6" ht="60">
      <c r="A13" s="4" t="s">
        <v>98</v>
      </c>
      <c r="B13" s="4" t="s">
        <v>99</v>
      </c>
      <c r="C13" s="14">
        <v>260.22000000000003</v>
      </c>
      <c r="D13" s="4" t="s">
        <v>20</v>
      </c>
      <c r="E13" s="15">
        <v>184.61</v>
      </c>
      <c r="F13" s="14">
        <f t="shared" si="0"/>
        <v>48039.214200000009</v>
      </c>
    </row>
    <row r="14" spans="1:6">
      <c r="A14" s="6">
        <v>10</v>
      </c>
      <c r="B14" s="7" t="s">
        <v>21</v>
      </c>
      <c r="C14" s="14"/>
      <c r="D14" s="5"/>
      <c r="E14" s="8"/>
      <c r="F14" s="14"/>
    </row>
    <row r="15" spans="1:6">
      <c r="A15" s="6" t="s">
        <v>103</v>
      </c>
      <c r="B15" s="4" t="s">
        <v>104</v>
      </c>
      <c r="C15" s="4">
        <v>22.04</v>
      </c>
      <c r="D15" s="4" t="s">
        <v>11</v>
      </c>
      <c r="E15" s="4">
        <v>786.44</v>
      </c>
      <c r="F15" s="14">
        <f t="shared" si="0"/>
        <v>17333.137600000002</v>
      </c>
    </row>
    <row r="16" spans="1:6">
      <c r="A16" s="6" t="s">
        <v>105</v>
      </c>
      <c r="B16" s="4" t="s">
        <v>129</v>
      </c>
      <c r="C16" s="4">
        <v>8.2799999999999994</v>
      </c>
      <c r="D16" s="4" t="s">
        <v>11</v>
      </c>
      <c r="E16" s="4">
        <v>332.84</v>
      </c>
      <c r="F16" s="14">
        <f t="shared" si="0"/>
        <v>2755.9151999999995</v>
      </c>
    </row>
    <row r="17" spans="1:6">
      <c r="A17" s="6" t="s">
        <v>26</v>
      </c>
      <c r="B17" s="4" t="s">
        <v>27</v>
      </c>
      <c r="C17" s="4">
        <v>13.9</v>
      </c>
      <c r="D17" s="4" t="s">
        <v>11</v>
      </c>
      <c r="E17" s="4">
        <v>721.18</v>
      </c>
      <c r="F17" s="14">
        <f t="shared" si="0"/>
        <v>10024.402</v>
      </c>
    </row>
    <row r="18" spans="1:6">
      <c r="A18" s="6" t="s">
        <v>28</v>
      </c>
      <c r="B18" s="4" t="s">
        <v>29</v>
      </c>
      <c r="C18" s="4">
        <v>44.08</v>
      </c>
      <c r="D18" s="4" t="s">
        <v>11</v>
      </c>
      <c r="E18" s="4">
        <v>436.52</v>
      </c>
      <c r="F18" s="14">
        <f t="shared" si="0"/>
        <v>19241.801599999999</v>
      </c>
    </row>
    <row r="19" spans="1:6">
      <c r="A19" s="6" t="s">
        <v>106</v>
      </c>
      <c r="B19" s="4" t="s">
        <v>31</v>
      </c>
      <c r="C19" s="4">
        <v>137.72</v>
      </c>
      <c r="D19" s="4" t="s">
        <v>11</v>
      </c>
      <c r="E19" s="4">
        <v>177.1</v>
      </c>
      <c r="F19" s="14">
        <f t="shared" si="0"/>
        <v>24390.212</v>
      </c>
    </row>
    <row r="20" spans="1:6">
      <c r="A20" s="6"/>
      <c r="B20" s="7"/>
      <c r="C20" s="8"/>
      <c r="D20" s="5"/>
      <c r="E20" s="8" t="s">
        <v>32</v>
      </c>
      <c r="F20" s="14">
        <f>SUM(F5:F19)</f>
        <v>860887.64450000017</v>
      </c>
    </row>
    <row r="21" spans="1:6" ht="30">
      <c r="A21" s="6"/>
      <c r="B21" s="7"/>
      <c r="C21" s="8"/>
      <c r="D21" s="5"/>
      <c r="E21" s="4" t="s">
        <v>33</v>
      </c>
      <c r="F21" s="4">
        <f>F20*12/100</f>
        <v>103306.51734000001</v>
      </c>
    </row>
    <row r="22" spans="1:6">
      <c r="A22" s="6"/>
      <c r="B22" s="7"/>
      <c r="C22" s="8"/>
      <c r="D22" s="5"/>
      <c r="E22" s="4"/>
      <c r="F22" s="4">
        <f>F21+F20</f>
        <v>964194.16184000019</v>
      </c>
    </row>
    <row r="23" spans="1:6" ht="30">
      <c r="A23" s="6"/>
      <c r="B23" s="7"/>
      <c r="C23" s="8"/>
      <c r="D23" s="5"/>
      <c r="E23" s="4" t="s">
        <v>34</v>
      </c>
      <c r="F23" s="4">
        <f>F22*1/100</f>
        <v>9641.941618400002</v>
      </c>
    </row>
    <row r="24" spans="1:6">
      <c r="A24" s="6"/>
      <c r="B24" s="7"/>
      <c r="C24" s="8"/>
      <c r="D24" s="5"/>
      <c r="E24" s="4" t="s">
        <v>32</v>
      </c>
      <c r="F24" s="4">
        <f>F23+F22</f>
        <v>973836.10345840023</v>
      </c>
    </row>
  </sheetData>
  <mergeCells count="3">
    <mergeCell ref="A1:F1"/>
    <mergeCell ref="A2:F2"/>
    <mergeCell ref="A3:F3"/>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62.25" customHeight="1">
      <c r="A3" s="95" t="s">
        <v>130</v>
      </c>
      <c r="B3" s="95"/>
      <c r="C3" s="95"/>
      <c r="D3" s="95"/>
      <c r="E3" s="95"/>
      <c r="F3" s="95"/>
    </row>
    <row r="4" spans="1:6">
      <c r="A4" s="2" t="s">
        <v>3</v>
      </c>
      <c r="B4" s="2" t="s">
        <v>4</v>
      </c>
      <c r="C4" s="2" t="s">
        <v>5</v>
      </c>
      <c r="D4" s="2" t="s">
        <v>6</v>
      </c>
      <c r="E4" s="2" t="s">
        <v>7</v>
      </c>
      <c r="F4" s="2" t="s">
        <v>8</v>
      </c>
    </row>
    <row r="5" spans="1:6" ht="30">
      <c r="A5" s="3">
        <v>1</v>
      </c>
      <c r="B5" s="4" t="s">
        <v>108</v>
      </c>
      <c r="C5" s="4">
        <v>10</v>
      </c>
      <c r="D5" s="4" t="s">
        <v>109</v>
      </c>
      <c r="E5" s="4">
        <v>330.4</v>
      </c>
      <c r="F5" s="4">
        <f>C5*E5</f>
        <v>3304</v>
      </c>
    </row>
    <row r="6" spans="1:6" ht="120">
      <c r="A6" s="3" t="s">
        <v>131</v>
      </c>
      <c r="B6" s="4" t="s">
        <v>10</v>
      </c>
      <c r="C6" s="4">
        <v>57.35</v>
      </c>
      <c r="D6" s="4" t="s">
        <v>11</v>
      </c>
      <c r="E6" s="4">
        <v>139.58000000000001</v>
      </c>
      <c r="F6" s="4">
        <f t="shared" ref="F6:F10" si="0">C6*E6</f>
        <v>8004.9130000000005</v>
      </c>
    </row>
    <row r="7" spans="1:6" ht="105">
      <c r="A7" s="4" t="s">
        <v>121</v>
      </c>
      <c r="B7" s="4" t="s">
        <v>13</v>
      </c>
      <c r="C7" s="4">
        <v>17.2</v>
      </c>
      <c r="D7" s="4" t="s">
        <v>11</v>
      </c>
      <c r="E7" s="4">
        <v>415.58</v>
      </c>
      <c r="F7" s="4">
        <f t="shared" si="0"/>
        <v>7147.9759999999997</v>
      </c>
    </row>
    <row r="8" spans="1:6" ht="90">
      <c r="A8" s="4" t="s">
        <v>122</v>
      </c>
      <c r="B8" s="4" t="s">
        <v>15</v>
      </c>
      <c r="C8" s="4">
        <v>28.9</v>
      </c>
      <c r="D8" s="4" t="s">
        <v>11</v>
      </c>
      <c r="E8" s="4">
        <v>1438.96</v>
      </c>
      <c r="F8" s="4">
        <f t="shared" si="0"/>
        <v>41585.943999999996</v>
      </c>
    </row>
    <row r="9" spans="1:6" ht="135">
      <c r="A9" s="4" t="s">
        <v>132</v>
      </c>
      <c r="B9" s="4" t="s">
        <v>17</v>
      </c>
      <c r="C9" s="4">
        <v>34.409999999999997</v>
      </c>
      <c r="D9" s="4" t="s">
        <v>11</v>
      </c>
      <c r="E9" s="4">
        <v>4858.76</v>
      </c>
      <c r="F9" s="4">
        <f t="shared" si="0"/>
        <v>167189.93159999998</v>
      </c>
    </row>
    <row r="10" spans="1:6" ht="45">
      <c r="A10" s="4" t="s">
        <v>133</v>
      </c>
      <c r="B10" s="4" t="s">
        <v>19</v>
      </c>
      <c r="C10" s="4">
        <v>25.09</v>
      </c>
      <c r="D10" s="4" t="s">
        <v>20</v>
      </c>
      <c r="E10" s="4">
        <v>184.61</v>
      </c>
      <c r="F10" s="4">
        <f t="shared" si="0"/>
        <v>4631.8649000000005</v>
      </c>
    </row>
    <row r="11" spans="1:6">
      <c r="A11" s="5">
        <v>7</v>
      </c>
      <c r="B11" s="4" t="s">
        <v>21</v>
      </c>
      <c r="C11" s="4"/>
      <c r="D11" s="4"/>
      <c r="E11" s="4"/>
      <c r="F11" s="4"/>
    </row>
    <row r="12" spans="1:6">
      <c r="A12" s="6" t="s">
        <v>22</v>
      </c>
      <c r="B12" s="4" t="s">
        <v>104</v>
      </c>
      <c r="C12" s="4">
        <v>14.8</v>
      </c>
      <c r="D12" s="4" t="s">
        <v>11</v>
      </c>
      <c r="E12" s="4">
        <v>786.44</v>
      </c>
      <c r="F12" s="4">
        <f t="shared" ref="F12:F16" si="1">C12*E12</f>
        <v>11639.312000000002</v>
      </c>
    </row>
    <row r="13" spans="1:6">
      <c r="A13" s="6" t="s">
        <v>24</v>
      </c>
      <c r="B13" s="4" t="s">
        <v>129</v>
      </c>
      <c r="C13" s="4">
        <v>17.2</v>
      </c>
      <c r="D13" s="4" t="s">
        <v>11</v>
      </c>
      <c r="E13" s="4">
        <v>332.84</v>
      </c>
      <c r="F13" s="4">
        <f t="shared" si="1"/>
        <v>5724.847999999999</v>
      </c>
    </row>
    <row r="14" spans="1:6">
      <c r="A14" s="6" t="s">
        <v>67</v>
      </c>
      <c r="B14" s="4" t="s">
        <v>27</v>
      </c>
      <c r="C14" s="4">
        <v>28.9</v>
      </c>
      <c r="D14" s="4" t="s">
        <v>11</v>
      </c>
      <c r="E14" s="4">
        <v>721.18</v>
      </c>
      <c r="F14" s="4">
        <f t="shared" si="1"/>
        <v>20842.101999999999</v>
      </c>
    </row>
    <row r="15" spans="1:6">
      <c r="A15" s="6" t="s">
        <v>70</v>
      </c>
      <c r="B15" s="4" t="s">
        <v>29</v>
      </c>
      <c r="C15" s="4">
        <v>29.59</v>
      </c>
      <c r="D15" s="4" t="s">
        <v>11</v>
      </c>
      <c r="E15" s="4">
        <v>436.52</v>
      </c>
      <c r="F15" s="4">
        <f t="shared" si="1"/>
        <v>12916.6268</v>
      </c>
    </row>
    <row r="16" spans="1:6">
      <c r="A16" s="6" t="s">
        <v>30</v>
      </c>
      <c r="B16" s="4" t="s">
        <v>31</v>
      </c>
      <c r="C16" s="4">
        <v>57.35</v>
      </c>
      <c r="D16" s="4" t="s">
        <v>11</v>
      </c>
      <c r="E16" s="4">
        <v>177.1</v>
      </c>
      <c r="F16" s="4">
        <f t="shared" si="1"/>
        <v>10156.684999999999</v>
      </c>
    </row>
    <row r="17" spans="1:6">
      <c r="A17" s="4"/>
      <c r="B17" s="4"/>
      <c r="C17" s="4"/>
      <c r="D17" s="4"/>
      <c r="E17" s="4" t="s">
        <v>32</v>
      </c>
      <c r="F17" s="4">
        <f>SUM(F5:F16)</f>
        <v>293144.20329999999</v>
      </c>
    </row>
    <row r="18" spans="1:6" ht="30">
      <c r="A18" s="6"/>
      <c r="B18" s="7"/>
      <c r="C18" s="8"/>
      <c r="D18" s="5"/>
      <c r="E18" s="4" t="s">
        <v>33</v>
      </c>
      <c r="F18" s="4">
        <f>F17*12/100</f>
        <v>35177.304396</v>
      </c>
    </row>
    <row r="19" spans="1:6">
      <c r="A19" s="6"/>
      <c r="B19" s="7"/>
      <c r="C19" s="8"/>
      <c r="D19" s="5"/>
      <c r="E19" s="4"/>
      <c r="F19" s="4">
        <f>F18+F17</f>
        <v>328321.50769599999</v>
      </c>
    </row>
    <row r="20" spans="1:6" ht="30">
      <c r="A20" s="6"/>
      <c r="B20" s="7"/>
      <c r="C20" s="8"/>
      <c r="D20" s="5"/>
      <c r="E20" s="4" t="s">
        <v>34</v>
      </c>
      <c r="F20" s="4">
        <f>F19*1/100</f>
        <v>3283.2150769599998</v>
      </c>
    </row>
    <row r="21" spans="1:6">
      <c r="A21" s="6"/>
      <c r="B21" s="7"/>
      <c r="C21" s="8"/>
      <c r="D21" s="5"/>
      <c r="E21" s="4" t="s">
        <v>32</v>
      </c>
      <c r="F21" s="4">
        <f>F20+F19</f>
        <v>331604.72277295997</v>
      </c>
    </row>
  </sheetData>
  <mergeCells count="3">
    <mergeCell ref="A1:F1"/>
    <mergeCell ref="A2:F2"/>
    <mergeCell ref="A3:F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F24"/>
  <sheetViews>
    <sheetView workbookViewId="0">
      <selection activeCell="E11" sqref="E11"/>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48.75" customHeight="1">
      <c r="A3" s="95" t="s">
        <v>134</v>
      </c>
      <c r="B3" s="95"/>
      <c r="C3" s="95"/>
      <c r="D3" s="95"/>
      <c r="E3" s="95"/>
      <c r="F3" s="95"/>
    </row>
    <row r="4" spans="1:6">
      <c r="A4" s="2" t="s">
        <v>3</v>
      </c>
      <c r="B4" s="2" t="s">
        <v>4</v>
      </c>
      <c r="C4" s="2" t="s">
        <v>5</v>
      </c>
      <c r="D4" s="2" t="s">
        <v>6</v>
      </c>
      <c r="E4" s="2" t="s">
        <v>7</v>
      </c>
      <c r="F4" s="2" t="s">
        <v>8</v>
      </c>
    </row>
    <row r="5" spans="1:6" ht="30">
      <c r="A5" s="4" t="s">
        <v>135</v>
      </c>
      <c r="B5" s="4" t="s">
        <v>136</v>
      </c>
      <c r="C5" s="4">
        <v>7.93</v>
      </c>
      <c r="D5" s="4" t="s">
        <v>59</v>
      </c>
      <c r="E5" s="4">
        <v>497.98</v>
      </c>
      <c r="F5" s="4">
        <f>+C5*E5</f>
        <v>3948.9814000000001</v>
      </c>
    </row>
    <row r="6" spans="1:6" ht="120">
      <c r="A6" s="4" t="s">
        <v>137</v>
      </c>
      <c r="B6" s="4" t="s">
        <v>10</v>
      </c>
      <c r="C6" s="14">
        <v>55.8</v>
      </c>
      <c r="D6" s="4" t="s">
        <v>11</v>
      </c>
      <c r="E6" s="14">
        <v>153.84</v>
      </c>
      <c r="F6" s="4">
        <f t="shared" ref="F6:F11" si="0">ROUND(E6*C6,2)</f>
        <v>8584.27</v>
      </c>
    </row>
    <row r="7" spans="1:6" ht="105">
      <c r="A7" s="4" t="s">
        <v>121</v>
      </c>
      <c r="B7" s="4" t="s">
        <v>138</v>
      </c>
      <c r="C7" s="14">
        <v>5.32</v>
      </c>
      <c r="D7" s="4" t="s">
        <v>11</v>
      </c>
      <c r="E7" s="14">
        <v>415.58</v>
      </c>
      <c r="F7" s="4">
        <f t="shared" si="0"/>
        <v>2210.89</v>
      </c>
    </row>
    <row r="8" spans="1:6" ht="90">
      <c r="A8" s="4" t="s">
        <v>139</v>
      </c>
      <c r="B8" s="4" t="s">
        <v>140</v>
      </c>
      <c r="C8" s="14">
        <v>8.86</v>
      </c>
      <c r="D8" s="4" t="s">
        <v>11</v>
      </c>
      <c r="E8" s="14">
        <v>1336.28</v>
      </c>
      <c r="F8" s="4">
        <f t="shared" si="0"/>
        <v>11839.44</v>
      </c>
    </row>
    <row r="9" spans="1:6" ht="135">
      <c r="A9" s="4" t="s">
        <v>141</v>
      </c>
      <c r="B9" s="4" t="s">
        <v>142</v>
      </c>
      <c r="C9" s="14">
        <v>23.37</v>
      </c>
      <c r="D9" s="4" t="s">
        <v>11</v>
      </c>
      <c r="E9" s="14">
        <v>5810.71</v>
      </c>
      <c r="F9" s="4">
        <f t="shared" si="0"/>
        <v>135796.29</v>
      </c>
    </row>
    <row r="10" spans="1:6" ht="45">
      <c r="A10" s="4" t="s">
        <v>143</v>
      </c>
      <c r="B10" s="4" t="s">
        <v>144</v>
      </c>
      <c r="C10" s="14">
        <v>10.63</v>
      </c>
      <c r="D10" s="4" t="s">
        <v>11</v>
      </c>
      <c r="E10" s="14">
        <v>6092.63</v>
      </c>
      <c r="F10" s="4">
        <f t="shared" si="0"/>
        <v>64764.66</v>
      </c>
    </row>
    <row r="11" spans="1:6" ht="120">
      <c r="A11" s="4" t="s">
        <v>89</v>
      </c>
      <c r="B11" s="4" t="s">
        <v>113</v>
      </c>
      <c r="C11" s="16">
        <v>3.24</v>
      </c>
      <c r="D11" s="4" t="s">
        <v>88</v>
      </c>
      <c r="E11" s="14">
        <v>77259.94</v>
      </c>
      <c r="F11" s="4">
        <f t="shared" si="0"/>
        <v>250322.21</v>
      </c>
    </row>
    <row r="12" spans="1:6" ht="60">
      <c r="A12" s="4" t="s">
        <v>145</v>
      </c>
      <c r="B12" s="4" t="s">
        <v>99</v>
      </c>
      <c r="C12" s="16">
        <v>223.05</v>
      </c>
      <c r="D12" s="4" t="s">
        <v>20</v>
      </c>
      <c r="E12" s="15">
        <v>184.61</v>
      </c>
      <c r="F12" s="4">
        <f>ROUND(E12*C12,2)</f>
        <v>41177.26</v>
      </c>
    </row>
    <row r="13" spans="1:6" ht="75">
      <c r="A13" s="5" t="s">
        <v>146</v>
      </c>
      <c r="B13" s="4" t="s">
        <v>147</v>
      </c>
      <c r="C13" s="4">
        <v>1.42</v>
      </c>
      <c r="D13" s="5" t="s">
        <v>11</v>
      </c>
      <c r="E13" s="4">
        <v>1832.28</v>
      </c>
      <c r="F13" s="4">
        <f t="shared" ref="F13" si="1">+C13*E13</f>
        <v>2601.8375999999998</v>
      </c>
    </row>
    <row r="14" spans="1:6">
      <c r="A14" s="5">
        <v>10</v>
      </c>
      <c r="B14" s="17" t="s">
        <v>21</v>
      </c>
      <c r="C14" s="17"/>
      <c r="D14" s="17"/>
      <c r="E14" s="17"/>
      <c r="F14" s="4"/>
    </row>
    <row r="15" spans="1:6">
      <c r="A15" s="6" t="s">
        <v>22</v>
      </c>
      <c r="B15" s="4" t="s">
        <v>148</v>
      </c>
      <c r="C15" s="7">
        <v>14.63</v>
      </c>
      <c r="D15" s="4" t="s">
        <v>11</v>
      </c>
      <c r="E15" s="4">
        <v>864.24</v>
      </c>
      <c r="F15" s="4">
        <f t="shared" ref="F15:F19" si="2">C15*E15</f>
        <v>12643.831200000001</v>
      </c>
    </row>
    <row r="16" spans="1:6">
      <c r="A16" s="6" t="s">
        <v>24</v>
      </c>
      <c r="B16" s="4" t="s">
        <v>149</v>
      </c>
      <c r="C16" s="7">
        <v>5.32</v>
      </c>
      <c r="D16" s="4" t="s">
        <v>11</v>
      </c>
      <c r="E16" s="4">
        <v>408.24</v>
      </c>
      <c r="F16" s="4">
        <f t="shared" si="2"/>
        <v>2171.8368</v>
      </c>
    </row>
    <row r="17" spans="1:6">
      <c r="A17" s="6" t="s">
        <v>67</v>
      </c>
      <c r="B17" s="4" t="s">
        <v>150</v>
      </c>
      <c r="C17" s="7">
        <v>29.26</v>
      </c>
      <c r="D17" s="4" t="s">
        <v>11</v>
      </c>
      <c r="E17" s="4">
        <v>788.88</v>
      </c>
      <c r="F17" s="4">
        <f t="shared" si="2"/>
        <v>23082.628800000002</v>
      </c>
    </row>
    <row r="18" spans="1:6">
      <c r="A18" s="6" t="s">
        <v>70</v>
      </c>
      <c r="B18" s="4" t="s">
        <v>151</v>
      </c>
      <c r="C18" s="7">
        <v>8.86</v>
      </c>
      <c r="D18" s="4" t="s">
        <v>11</v>
      </c>
      <c r="E18" s="4">
        <v>466.97</v>
      </c>
      <c r="F18" s="4">
        <f t="shared" si="2"/>
        <v>4137.3541999999998</v>
      </c>
    </row>
    <row r="19" spans="1:6">
      <c r="A19" s="6" t="s">
        <v>30</v>
      </c>
      <c r="B19" s="4" t="s">
        <v>152</v>
      </c>
      <c r="C19" s="7">
        <v>55.8</v>
      </c>
      <c r="D19" s="4" t="s">
        <v>11</v>
      </c>
      <c r="E19" s="4">
        <v>177.1</v>
      </c>
      <c r="F19" s="4">
        <f t="shared" si="2"/>
        <v>9882.1799999999985</v>
      </c>
    </row>
    <row r="20" spans="1:6" ht="15.75">
      <c r="A20" s="148" t="s">
        <v>153</v>
      </c>
      <c r="B20" s="148"/>
      <c r="C20" s="148"/>
      <c r="D20" s="148"/>
      <c r="E20" s="148"/>
      <c r="F20" s="19">
        <f>SUM(F5:F19)</f>
        <v>573163.67000000004</v>
      </c>
    </row>
    <row r="21" spans="1:6" ht="30">
      <c r="A21" s="6"/>
      <c r="B21" s="7"/>
      <c r="C21" s="8"/>
      <c r="D21" s="5"/>
      <c r="E21" s="4" t="s">
        <v>33</v>
      </c>
      <c r="F21" s="4">
        <f>F20*12/100</f>
        <v>68779.640400000004</v>
      </c>
    </row>
    <row r="22" spans="1:6">
      <c r="A22" s="6"/>
      <c r="B22" s="7"/>
      <c r="C22" s="8"/>
      <c r="D22" s="5"/>
      <c r="E22" s="4"/>
      <c r="F22" s="4">
        <f>F21+F20</f>
        <v>641943.31040000007</v>
      </c>
    </row>
    <row r="23" spans="1:6" ht="30">
      <c r="A23" s="6"/>
      <c r="B23" s="7"/>
      <c r="C23" s="8"/>
      <c r="D23" s="5"/>
      <c r="E23" s="4" t="s">
        <v>34</v>
      </c>
      <c r="F23" s="4">
        <f>F22*1/100</f>
        <v>6419.4331040000006</v>
      </c>
    </row>
    <row r="24" spans="1:6">
      <c r="A24" s="6"/>
      <c r="B24" s="7"/>
      <c r="C24" s="8"/>
      <c r="D24" s="5"/>
      <c r="E24" s="4" t="s">
        <v>115</v>
      </c>
      <c r="F24" s="4">
        <f>F23+F22</f>
        <v>648362.74350400013</v>
      </c>
    </row>
  </sheetData>
  <mergeCells count="4">
    <mergeCell ref="A1:F1"/>
    <mergeCell ref="A2:F2"/>
    <mergeCell ref="A3:F3"/>
    <mergeCell ref="A20:E20"/>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F23"/>
  <sheetViews>
    <sheetView topLeftCell="A19" workbookViewId="0">
      <selection activeCell="E11" sqref="E11"/>
    </sheetView>
  </sheetViews>
  <sheetFormatPr defaultRowHeight="15"/>
  <cols>
    <col min="1" max="1" width="9.140625" style="9"/>
    <col min="2" max="2" width="42.28515625" style="10" customWidth="1"/>
    <col min="3" max="3" width="9.5703125" style="1" bestFit="1" customWidth="1"/>
    <col min="4" max="4" width="9.140625" style="11"/>
    <col min="5" max="5" width="9.140625" style="1"/>
    <col min="6" max="6" width="19.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7.75" customHeight="1">
      <c r="A3" s="95" t="s">
        <v>154</v>
      </c>
      <c r="B3" s="95"/>
      <c r="C3" s="95"/>
      <c r="D3" s="95"/>
      <c r="E3" s="95"/>
      <c r="F3" s="95"/>
    </row>
    <row r="4" spans="1:6">
      <c r="A4" s="2" t="s">
        <v>3</v>
      </c>
      <c r="B4" s="2" t="s">
        <v>4</v>
      </c>
      <c r="C4" s="2" t="s">
        <v>5</v>
      </c>
      <c r="D4" s="2" t="s">
        <v>6</v>
      </c>
      <c r="E4" s="2" t="s">
        <v>7</v>
      </c>
      <c r="F4" s="2" t="s">
        <v>8</v>
      </c>
    </row>
    <row r="5" spans="1:6" ht="30">
      <c r="A5" s="13" t="s">
        <v>117</v>
      </c>
      <c r="B5" s="4" t="s">
        <v>118</v>
      </c>
      <c r="C5" s="14">
        <v>1</v>
      </c>
      <c r="D5" s="5" t="s">
        <v>119</v>
      </c>
      <c r="E5" s="14">
        <v>330.4</v>
      </c>
      <c r="F5" s="14">
        <f>C5*E5</f>
        <v>330.4</v>
      </c>
    </row>
    <row r="6" spans="1:6" ht="120">
      <c r="A6" s="3" t="s">
        <v>120</v>
      </c>
      <c r="B6" s="4" t="s">
        <v>10</v>
      </c>
      <c r="C6" s="14">
        <v>6.5049999999999999</v>
      </c>
      <c r="D6" s="5" t="s">
        <v>11</v>
      </c>
      <c r="E6" s="8">
        <v>139.58000000000001</v>
      </c>
      <c r="F6" s="14">
        <f t="shared" ref="F6:F18" si="0">C6*E6</f>
        <v>907.9679000000001</v>
      </c>
    </row>
    <row r="7" spans="1:6" ht="105">
      <c r="A7" s="3" t="s">
        <v>121</v>
      </c>
      <c r="B7" s="4" t="s">
        <v>13</v>
      </c>
      <c r="C7" s="14">
        <v>1.3009999999999999</v>
      </c>
      <c r="D7" s="5" t="s">
        <v>11</v>
      </c>
      <c r="E7" s="8">
        <v>415.58</v>
      </c>
      <c r="F7" s="14">
        <f t="shared" si="0"/>
        <v>540.66958</v>
      </c>
    </row>
    <row r="8" spans="1:6" ht="90">
      <c r="A8" s="3" t="s">
        <v>122</v>
      </c>
      <c r="B8" s="4" t="s">
        <v>15</v>
      </c>
      <c r="C8" s="14">
        <v>2.1859999999999999</v>
      </c>
      <c r="D8" s="5" t="s">
        <v>11</v>
      </c>
      <c r="E8" s="8">
        <v>1438.96</v>
      </c>
      <c r="F8" s="14">
        <f t="shared" si="0"/>
        <v>3145.5665600000002</v>
      </c>
    </row>
    <row r="9" spans="1:6" ht="60">
      <c r="A9" s="13" t="s">
        <v>94</v>
      </c>
      <c r="B9" s="4" t="s">
        <v>83</v>
      </c>
      <c r="C9" s="14">
        <v>3.8119999999999998</v>
      </c>
      <c r="D9" s="5" t="s">
        <v>11</v>
      </c>
      <c r="E9" s="8">
        <v>5891.97</v>
      </c>
      <c r="F9" s="14">
        <f t="shared" si="0"/>
        <v>22460.189640000001</v>
      </c>
    </row>
    <row r="10" spans="1:6" ht="135">
      <c r="A10" s="13" t="s">
        <v>95</v>
      </c>
      <c r="B10" s="4" t="s">
        <v>85</v>
      </c>
      <c r="C10" s="14">
        <v>1.734</v>
      </c>
      <c r="D10" s="5" t="s">
        <v>11</v>
      </c>
      <c r="E10" s="8">
        <v>6092.63</v>
      </c>
      <c r="F10" s="14">
        <f t="shared" si="0"/>
        <v>10564.620419999999</v>
      </c>
    </row>
    <row r="11" spans="1:6" ht="120">
      <c r="A11" s="13" t="s">
        <v>89</v>
      </c>
      <c r="B11" s="4" t="s">
        <v>90</v>
      </c>
      <c r="C11" s="14">
        <v>0.43073800000000001</v>
      </c>
      <c r="D11" s="5" t="s">
        <v>88</v>
      </c>
      <c r="E11" s="8">
        <v>77259.94</v>
      </c>
      <c r="F11" s="14">
        <f t="shared" si="0"/>
        <v>33278.792035719998</v>
      </c>
    </row>
    <row r="12" spans="1:6" ht="60">
      <c r="A12" s="4" t="s">
        <v>145</v>
      </c>
      <c r="B12" s="4" t="s">
        <v>99</v>
      </c>
      <c r="C12" s="14">
        <v>47.706879999999998</v>
      </c>
      <c r="D12" s="4" t="s">
        <v>20</v>
      </c>
      <c r="E12" s="15">
        <v>184.61</v>
      </c>
      <c r="F12" s="14">
        <f t="shared" si="0"/>
        <v>8807.1671168000012</v>
      </c>
    </row>
    <row r="13" spans="1:6">
      <c r="A13" s="6">
        <v>9</v>
      </c>
      <c r="B13" s="7" t="s">
        <v>21</v>
      </c>
      <c r="C13" s="14"/>
      <c r="D13" s="5"/>
      <c r="E13" s="8"/>
      <c r="F13" s="14"/>
    </row>
    <row r="14" spans="1:6">
      <c r="A14" s="6" t="s">
        <v>103</v>
      </c>
      <c r="B14" s="4" t="s">
        <v>155</v>
      </c>
      <c r="C14" s="4">
        <v>2.38</v>
      </c>
      <c r="D14" s="4" t="s">
        <v>11</v>
      </c>
      <c r="E14" s="4">
        <v>760.52</v>
      </c>
      <c r="F14" s="14">
        <f t="shared" si="0"/>
        <v>1810.0375999999999</v>
      </c>
    </row>
    <row r="15" spans="1:6">
      <c r="A15" s="6" t="s">
        <v>105</v>
      </c>
      <c r="B15" s="4" t="s">
        <v>156</v>
      </c>
      <c r="C15" s="4">
        <v>1.31</v>
      </c>
      <c r="D15" s="4" t="s">
        <v>11</v>
      </c>
      <c r="E15" s="4">
        <v>358.76</v>
      </c>
      <c r="F15" s="14">
        <f t="shared" si="0"/>
        <v>469.97559999999999</v>
      </c>
    </row>
    <row r="16" spans="1:6">
      <c r="A16" s="6" t="s">
        <v>26</v>
      </c>
      <c r="B16" s="4" t="s">
        <v>157</v>
      </c>
      <c r="C16" s="4">
        <v>2.19</v>
      </c>
      <c r="D16" s="4" t="s">
        <v>11</v>
      </c>
      <c r="E16" s="4">
        <v>694.12</v>
      </c>
      <c r="F16" s="14">
        <f t="shared" si="0"/>
        <v>1520.1227999999999</v>
      </c>
    </row>
    <row r="17" spans="1:6">
      <c r="A17" s="6" t="s">
        <v>28</v>
      </c>
      <c r="B17" s="4" t="s">
        <v>158</v>
      </c>
      <c r="C17" s="4">
        <v>4.76</v>
      </c>
      <c r="D17" s="4" t="s">
        <v>11</v>
      </c>
      <c r="E17" s="4">
        <v>410.6</v>
      </c>
      <c r="F17" s="14">
        <f t="shared" si="0"/>
        <v>1954.4560000000001</v>
      </c>
    </row>
    <row r="18" spans="1:6">
      <c r="A18" s="6" t="s">
        <v>106</v>
      </c>
      <c r="B18" s="4" t="s">
        <v>31</v>
      </c>
      <c r="C18" s="4">
        <v>6.51</v>
      </c>
      <c r="D18" s="4" t="s">
        <v>11</v>
      </c>
      <c r="E18" s="4">
        <v>177.1</v>
      </c>
      <c r="F18" s="14">
        <f t="shared" si="0"/>
        <v>1152.9209999999998</v>
      </c>
    </row>
    <row r="19" spans="1:6">
      <c r="A19" s="6"/>
      <c r="B19" s="7"/>
      <c r="C19" s="8"/>
      <c r="D19" s="5"/>
      <c r="E19" s="8" t="s">
        <v>32</v>
      </c>
      <c r="F19" s="14">
        <f>SUM(F5:F18)</f>
        <v>86942.886252520009</v>
      </c>
    </row>
    <row r="20" spans="1:6" ht="30">
      <c r="A20" s="6"/>
      <c r="B20" s="7"/>
      <c r="C20" s="8"/>
      <c r="D20" s="5"/>
      <c r="E20" s="4" t="s">
        <v>33</v>
      </c>
      <c r="F20" s="4">
        <f>F19*12/100</f>
        <v>10433.146350302401</v>
      </c>
    </row>
    <row r="21" spans="1:6">
      <c r="A21" s="6"/>
      <c r="B21" s="7"/>
      <c r="C21" s="8"/>
      <c r="D21" s="5"/>
      <c r="E21" s="4"/>
      <c r="F21" s="4">
        <f>F20+F19</f>
        <v>97376.032602822408</v>
      </c>
    </row>
    <row r="22" spans="1:6" ht="30">
      <c r="A22" s="6"/>
      <c r="B22" s="7"/>
      <c r="C22" s="8"/>
      <c r="D22" s="5"/>
      <c r="E22" s="4" t="s">
        <v>34</v>
      </c>
      <c r="F22" s="4">
        <f>F21*1/100</f>
        <v>973.76032602822409</v>
      </c>
    </row>
    <row r="23" spans="1:6">
      <c r="A23" s="6"/>
      <c r="B23" s="7"/>
      <c r="C23" s="8"/>
      <c r="D23" s="5"/>
      <c r="E23" s="4" t="s">
        <v>32</v>
      </c>
      <c r="F23" s="4">
        <f>F22+F21</f>
        <v>98349.792928850628</v>
      </c>
    </row>
  </sheetData>
  <mergeCells count="3">
    <mergeCell ref="A1:F1"/>
    <mergeCell ref="A2:F2"/>
    <mergeCell ref="A3:F3"/>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1.75" customHeight="1">
      <c r="A3" s="95" t="s">
        <v>159</v>
      </c>
      <c r="B3" s="95"/>
      <c r="C3" s="95"/>
      <c r="D3" s="95"/>
      <c r="E3" s="95"/>
      <c r="F3" s="95"/>
    </row>
    <row r="4" spans="1:6">
      <c r="A4" s="2" t="s">
        <v>3</v>
      </c>
      <c r="B4" s="2" t="s">
        <v>4</v>
      </c>
      <c r="C4" s="2" t="s">
        <v>5</v>
      </c>
      <c r="D4" s="2" t="s">
        <v>6</v>
      </c>
      <c r="E4" s="2" t="s">
        <v>7</v>
      </c>
      <c r="F4" s="2" t="s">
        <v>8</v>
      </c>
    </row>
    <row r="5" spans="1:6" ht="30">
      <c r="A5" s="3">
        <v>1</v>
      </c>
      <c r="B5" s="4" t="s">
        <v>108</v>
      </c>
      <c r="C5" s="4">
        <v>5</v>
      </c>
      <c r="D5" s="4" t="s">
        <v>109</v>
      </c>
      <c r="E5" s="4">
        <v>330.4</v>
      </c>
      <c r="F5" s="4">
        <f>C5*E5</f>
        <v>1652</v>
      </c>
    </row>
    <row r="6" spans="1:6" ht="120">
      <c r="A6" s="3" t="s">
        <v>131</v>
      </c>
      <c r="B6" s="4" t="s">
        <v>10</v>
      </c>
      <c r="C6" s="4">
        <v>70.52</v>
      </c>
      <c r="D6" s="4" t="s">
        <v>11</v>
      </c>
      <c r="E6" s="4">
        <v>139.58000000000001</v>
      </c>
      <c r="F6" s="4">
        <f t="shared" ref="F6:F10" si="0">C6*E6</f>
        <v>9843.1815999999999</v>
      </c>
    </row>
    <row r="7" spans="1:6" ht="105">
      <c r="A7" s="4" t="s">
        <v>121</v>
      </c>
      <c r="B7" s="4" t="s">
        <v>13</v>
      </c>
      <c r="C7" s="4">
        <v>21.24</v>
      </c>
      <c r="D7" s="4" t="s">
        <v>11</v>
      </c>
      <c r="E7" s="4">
        <v>415.58</v>
      </c>
      <c r="F7" s="4">
        <f t="shared" si="0"/>
        <v>8826.9191999999985</v>
      </c>
    </row>
    <row r="8" spans="1:6" ht="90">
      <c r="A8" s="4" t="s">
        <v>122</v>
      </c>
      <c r="B8" s="4" t="s">
        <v>15</v>
      </c>
      <c r="C8" s="4">
        <v>35.68</v>
      </c>
      <c r="D8" s="4" t="s">
        <v>11</v>
      </c>
      <c r="E8" s="4">
        <v>1438.96</v>
      </c>
      <c r="F8" s="4">
        <f t="shared" si="0"/>
        <v>51342.092799999999</v>
      </c>
    </row>
    <row r="9" spans="1:6" ht="135">
      <c r="A9" s="4" t="s">
        <v>132</v>
      </c>
      <c r="B9" s="4" t="s">
        <v>17</v>
      </c>
      <c r="C9" s="4">
        <v>42.48</v>
      </c>
      <c r="D9" s="4" t="s">
        <v>11</v>
      </c>
      <c r="E9" s="4">
        <v>4858.76</v>
      </c>
      <c r="F9" s="4">
        <f t="shared" si="0"/>
        <v>206400.12479999999</v>
      </c>
    </row>
    <row r="10" spans="1:6" ht="45">
      <c r="A10" s="4" t="s">
        <v>133</v>
      </c>
      <c r="B10" s="4" t="s">
        <v>19</v>
      </c>
      <c r="C10" s="4">
        <v>27.88</v>
      </c>
      <c r="D10" s="4" t="s">
        <v>20</v>
      </c>
      <c r="E10" s="4">
        <v>184.61</v>
      </c>
      <c r="F10" s="4">
        <f t="shared" si="0"/>
        <v>5146.9268000000002</v>
      </c>
    </row>
    <row r="11" spans="1:6">
      <c r="A11" s="5">
        <v>7</v>
      </c>
      <c r="B11" s="4" t="s">
        <v>21</v>
      </c>
      <c r="C11" s="4"/>
      <c r="D11" s="4"/>
      <c r="E11" s="4"/>
      <c r="F11" s="4"/>
    </row>
    <row r="12" spans="1:6">
      <c r="A12" s="6" t="s">
        <v>22</v>
      </c>
      <c r="B12" s="4" t="s">
        <v>104</v>
      </c>
      <c r="C12" s="4">
        <v>18.27</v>
      </c>
      <c r="D12" s="4" t="s">
        <v>11</v>
      </c>
      <c r="E12" s="4">
        <v>786.44</v>
      </c>
      <c r="F12" s="4">
        <f t="shared" ref="F12:F16" si="1">C12*E12</f>
        <v>14368.258800000001</v>
      </c>
    </row>
    <row r="13" spans="1:6">
      <c r="A13" s="6" t="s">
        <v>24</v>
      </c>
      <c r="B13" s="4" t="s">
        <v>25</v>
      </c>
      <c r="C13" s="4">
        <v>21.24</v>
      </c>
      <c r="D13" s="4" t="s">
        <v>11</v>
      </c>
      <c r="E13" s="4">
        <v>332.84</v>
      </c>
      <c r="F13" s="4">
        <f t="shared" si="1"/>
        <v>7069.5215999999991</v>
      </c>
    </row>
    <row r="14" spans="1:6">
      <c r="A14" s="6" t="s">
        <v>67</v>
      </c>
      <c r="B14" s="4" t="s">
        <v>27</v>
      </c>
      <c r="C14" s="4">
        <v>35.68</v>
      </c>
      <c r="D14" s="4" t="s">
        <v>11</v>
      </c>
      <c r="E14" s="4">
        <v>721.18</v>
      </c>
      <c r="F14" s="4">
        <f t="shared" si="1"/>
        <v>25731.702399999998</v>
      </c>
    </row>
    <row r="15" spans="1:6">
      <c r="A15" s="6" t="s">
        <v>70</v>
      </c>
      <c r="B15" s="4" t="s">
        <v>29</v>
      </c>
      <c r="C15" s="4">
        <v>36.53</v>
      </c>
      <c r="D15" s="4" t="s">
        <v>11</v>
      </c>
      <c r="E15" s="4">
        <v>436.52</v>
      </c>
      <c r="F15" s="4">
        <f t="shared" si="1"/>
        <v>15946.0756</v>
      </c>
    </row>
    <row r="16" spans="1:6">
      <c r="A16" s="6" t="s">
        <v>30</v>
      </c>
      <c r="B16" s="4" t="s">
        <v>31</v>
      </c>
      <c r="C16" s="4">
        <v>70.52</v>
      </c>
      <c r="D16" s="4" t="s">
        <v>11</v>
      </c>
      <c r="E16" s="4">
        <v>177.1</v>
      </c>
      <c r="F16" s="4">
        <f t="shared" si="1"/>
        <v>12489.091999999999</v>
      </c>
    </row>
    <row r="17" spans="1:6">
      <c r="A17" s="4"/>
      <c r="B17" s="4"/>
      <c r="C17" s="4"/>
      <c r="D17" s="4"/>
      <c r="E17" s="4" t="s">
        <v>32</v>
      </c>
      <c r="F17" s="4">
        <f>SUM(F5:F16)</f>
        <v>358815.89559999999</v>
      </c>
    </row>
    <row r="18" spans="1:6" ht="30">
      <c r="A18" s="6"/>
      <c r="B18" s="7"/>
      <c r="C18" s="8"/>
      <c r="D18" s="5"/>
      <c r="E18" s="4" t="s">
        <v>33</v>
      </c>
      <c r="F18" s="4">
        <f>F17*12/100</f>
        <v>43057.907471999999</v>
      </c>
    </row>
    <row r="19" spans="1:6">
      <c r="A19" s="6"/>
      <c r="B19" s="7"/>
      <c r="C19" s="8"/>
      <c r="D19" s="5"/>
      <c r="E19" s="4"/>
      <c r="F19" s="4">
        <f>F18+F17</f>
        <v>401873.80307199998</v>
      </c>
    </row>
    <row r="20" spans="1:6" ht="30">
      <c r="A20" s="6"/>
      <c r="B20" s="7"/>
      <c r="C20" s="8"/>
      <c r="D20" s="5"/>
      <c r="E20" s="4" t="s">
        <v>34</v>
      </c>
      <c r="F20" s="4">
        <f>F19*1/100</f>
        <v>4018.7380307199996</v>
      </c>
    </row>
    <row r="21" spans="1:6">
      <c r="A21" s="6"/>
      <c r="B21" s="7"/>
      <c r="C21" s="8"/>
      <c r="D21" s="5"/>
      <c r="E21" s="4" t="s">
        <v>32</v>
      </c>
      <c r="F21" s="4">
        <f>F20+F19</f>
        <v>405892.54110271996</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33"/>
  <sheetViews>
    <sheetView topLeftCell="A25" workbookViewId="0">
      <selection activeCell="B6" sqref="B6"/>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43.5" customHeight="1">
      <c r="A3" s="152" t="s">
        <v>35</v>
      </c>
      <c r="B3" s="153"/>
      <c r="C3" s="153"/>
      <c r="D3" s="153"/>
      <c r="E3" s="153"/>
      <c r="F3" s="154"/>
    </row>
    <row r="4" spans="1:6">
      <c r="A4" s="2" t="s">
        <v>3</v>
      </c>
      <c r="B4" s="2" t="s">
        <v>4</v>
      </c>
      <c r="C4" s="2" t="s">
        <v>5</v>
      </c>
      <c r="D4" s="2" t="s">
        <v>6</v>
      </c>
      <c r="E4" s="2" t="s">
        <v>7</v>
      </c>
      <c r="F4" s="2" t="s">
        <v>8</v>
      </c>
    </row>
    <row r="5" spans="1:6" ht="135">
      <c r="A5" s="5">
        <v>1</v>
      </c>
      <c r="B5" s="4" t="s">
        <v>36</v>
      </c>
      <c r="C5" s="13">
        <v>6.117</v>
      </c>
      <c r="D5" s="4" t="s">
        <v>37</v>
      </c>
      <c r="E5" s="4">
        <v>139.58000000000001</v>
      </c>
      <c r="F5" s="4">
        <f>C5*E5</f>
        <v>853.81086000000005</v>
      </c>
    </row>
    <row r="6" spans="1:6" ht="135">
      <c r="A6" s="5">
        <v>2</v>
      </c>
      <c r="B6" s="4" t="s">
        <v>38</v>
      </c>
      <c r="C6" s="13">
        <v>0.38200000000000001</v>
      </c>
      <c r="D6" s="4" t="s">
        <v>39</v>
      </c>
      <c r="E6" s="4">
        <v>415.58</v>
      </c>
      <c r="F6" s="4">
        <f t="shared" ref="F6:F22" si="0">C6*E6</f>
        <v>158.75155999999998</v>
      </c>
    </row>
    <row r="7" spans="1:6" ht="135">
      <c r="A7" s="5">
        <v>3</v>
      </c>
      <c r="B7" s="4" t="s">
        <v>40</v>
      </c>
      <c r="C7" s="13">
        <v>5.0190000000000001</v>
      </c>
      <c r="D7" s="4" t="s">
        <v>41</v>
      </c>
      <c r="E7" s="4">
        <v>322.35000000000002</v>
      </c>
      <c r="F7" s="4">
        <f t="shared" si="0"/>
        <v>1617.8746500000002</v>
      </c>
    </row>
    <row r="8" spans="1:6" ht="105">
      <c r="A8" s="5">
        <v>4</v>
      </c>
      <c r="B8" s="4" t="s">
        <v>42</v>
      </c>
      <c r="C8" s="13">
        <v>3.0590000000000002</v>
      </c>
      <c r="D8" s="4" t="s">
        <v>39</v>
      </c>
      <c r="E8" s="4">
        <v>3460.94</v>
      </c>
      <c r="F8" s="4">
        <f t="shared" si="0"/>
        <v>10587.015460000001</v>
      </c>
    </row>
    <row r="9" spans="1:6" ht="105">
      <c r="A9" s="5">
        <v>5</v>
      </c>
      <c r="B9" s="4" t="s">
        <v>43</v>
      </c>
      <c r="C9" s="13">
        <v>3.621</v>
      </c>
      <c r="D9" s="4" t="s">
        <v>39</v>
      </c>
      <c r="E9" s="4">
        <v>4858.76</v>
      </c>
      <c r="F9" s="4">
        <f t="shared" si="0"/>
        <v>17593.569960000001</v>
      </c>
    </row>
    <row r="10" spans="1:6" ht="75">
      <c r="A10" s="5">
        <v>6</v>
      </c>
      <c r="B10" s="4" t="s">
        <v>44</v>
      </c>
      <c r="C10" s="13">
        <v>5.3979999999999997</v>
      </c>
      <c r="D10" s="4" t="s">
        <v>41</v>
      </c>
      <c r="E10" s="4">
        <v>184.61</v>
      </c>
      <c r="F10" s="4">
        <f t="shared" si="0"/>
        <v>996.52477999999996</v>
      </c>
    </row>
    <row r="11" spans="1:6" ht="135">
      <c r="A11" s="5">
        <v>7</v>
      </c>
      <c r="B11" s="4" t="s">
        <v>45</v>
      </c>
      <c r="C11" s="13">
        <v>0.85</v>
      </c>
      <c r="D11" s="4" t="s">
        <v>39</v>
      </c>
      <c r="E11" s="4">
        <v>118.49</v>
      </c>
      <c r="F11" s="4">
        <f t="shared" si="0"/>
        <v>100.7165</v>
      </c>
    </row>
    <row r="12" spans="1:6" ht="150">
      <c r="A12" s="5">
        <v>8</v>
      </c>
      <c r="B12" s="4" t="s">
        <v>46</v>
      </c>
      <c r="C12" s="13">
        <v>1214.1500000000001</v>
      </c>
      <c r="D12" s="4" t="s">
        <v>47</v>
      </c>
      <c r="E12" s="4">
        <v>123.5164</v>
      </c>
      <c r="F12" s="4">
        <f t="shared" si="0"/>
        <v>149967.43706000003</v>
      </c>
    </row>
    <row r="13" spans="1:6" ht="105">
      <c r="A13" s="5">
        <v>9</v>
      </c>
      <c r="B13" s="4" t="s">
        <v>48</v>
      </c>
      <c r="C13" s="13">
        <v>409.85</v>
      </c>
      <c r="D13" s="4" t="s">
        <v>47</v>
      </c>
      <c r="E13" s="4">
        <v>67.877600000000001</v>
      </c>
      <c r="F13" s="4">
        <f t="shared" si="0"/>
        <v>27819.634360000004</v>
      </c>
    </row>
    <row r="14" spans="1:6" ht="150">
      <c r="A14" s="5">
        <v>10</v>
      </c>
      <c r="B14" s="4" t="s">
        <v>49</v>
      </c>
      <c r="C14" s="13">
        <v>13.41</v>
      </c>
      <c r="D14" s="4" t="s">
        <v>50</v>
      </c>
      <c r="E14" s="4">
        <v>391.12080000000003</v>
      </c>
      <c r="F14" s="4">
        <f t="shared" si="0"/>
        <v>5244.9299280000005</v>
      </c>
    </row>
    <row r="15" spans="1:6" ht="300">
      <c r="A15" s="5">
        <v>11</v>
      </c>
      <c r="B15" s="4" t="s">
        <v>51</v>
      </c>
      <c r="C15" s="4">
        <v>15.612</v>
      </c>
      <c r="D15" s="4" t="s">
        <v>41</v>
      </c>
      <c r="E15" s="4">
        <v>582.90539999999999</v>
      </c>
      <c r="F15" s="4">
        <f t="shared" si="0"/>
        <v>9100.319104799999</v>
      </c>
    </row>
    <row r="16" spans="1:6" ht="120">
      <c r="A16" s="5">
        <v>12</v>
      </c>
      <c r="B16" s="4" t="s">
        <v>52</v>
      </c>
      <c r="C16" s="4">
        <v>15.613</v>
      </c>
      <c r="D16" s="4" t="s">
        <v>53</v>
      </c>
      <c r="E16" s="4">
        <v>53.49</v>
      </c>
      <c r="F16" s="4">
        <f t="shared" si="0"/>
        <v>835.13936999999999</v>
      </c>
    </row>
    <row r="17" spans="1:6" ht="90">
      <c r="A17" s="5">
        <v>13</v>
      </c>
      <c r="B17" s="4" t="s">
        <v>54</v>
      </c>
      <c r="C17" s="4">
        <v>15.613</v>
      </c>
      <c r="D17" s="4" t="s">
        <v>53</v>
      </c>
      <c r="E17" s="4">
        <v>61.9</v>
      </c>
      <c r="F17" s="4">
        <f t="shared" si="0"/>
        <v>966.4446999999999</v>
      </c>
    </row>
    <row r="18" spans="1:6" ht="60">
      <c r="A18" s="5">
        <v>14</v>
      </c>
      <c r="B18" s="4" t="s">
        <v>55</v>
      </c>
      <c r="C18" s="4">
        <v>11.151999999999999</v>
      </c>
      <c r="D18" s="4" t="s">
        <v>56</v>
      </c>
      <c r="E18" s="4">
        <v>877.72</v>
      </c>
      <c r="F18" s="4">
        <f t="shared" si="0"/>
        <v>9788.3334400000003</v>
      </c>
    </row>
    <row r="19" spans="1:6" ht="150">
      <c r="A19" s="4" t="s">
        <v>57</v>
      </c>
      <c r="B19" s="4" t="s">
        <v>58</v>
      </c>
      <c r="C19" s="4">
        <v>16.989999999999998</v>
      </c>
      <c r="D19" s="4" t="s">
        <v>59</v>
      </c>
      <c r="E19" s="4">
        <v>153.84</v>
      </c>
      <c r="F19" s="4">
        <f t="shared" si="0"/>
        <v>2613.7415999999998</v>
      </c>
    </row>
    <row r="20" spans="1:6" ht="90">
      <c r="A20" s="4" t="s">
        <v>60</v>
      </c>
      <c r="B20" s="4" t="s">
        <v>61</v>
      </c>
      <c r="C20" s="4">
        <v>16.989999999999998</v>
      </c>
      <c r="D20" s="4" t="s">
        <v>59</v>
      </c>
      <c r="E20" s="4">
        <v>1225</v>
      </c>
      <c r="F20" s="4">
        <f t="shared" si="0"/>
        <v>20812.749999999996</v>
      </c>
    </row>
    <row r="21" spans="1:6" ht="180">
      <c r="A21" s="4" t="s">
        <v>62</v>
      </c>
      <c r="B21" s="4" t="s">
        <v>63</v>
      </c>
      <c r="C21" s="4">
        <v>111.52</v>
      </c>
      <c r="D21" s="4" t="s">
        <v>64</v>
      </c>
      <c r="E21" s="4">
        <v>877.72</v>
      </c>
      <c r="F21" s="4">
        <f t="shared" si="0"/>
        <v>97883.334399999992</v>
      </c>
    </row>
    <row r="22" spans="1:6" ht="90">
      <c r="A22" s="4" t="s">
        <v>65</v>
      </c>
      <c r="B22" s="4" t="s">
        <v>66</v>
      </c>
      <c r="C22" s="4">
        <v>1.7</v>
      </c>
      <c r="D22" s="4" t="s">
        <v>59</v>
      </c>
      <c r="E22" s="4">
        <v>4492.3599999999997</v>
      </c>
      <c r="F22" s="4">
        <f t="shared" si="0"/>
        <v>7637.0119999999988</v>
      </c>
    </row>
    <row r="23" spans="1:6">
      <c r="A23" s="5">
        <v>19</v>
      </c>
      <c r="B23" s="4" t="s">
        <v>21</v>
      </c>
      <c r="C23" s="4"/>
      <c r="D23" s="4"/>
      <c r="E23" s="4"/>
      <c r="F23" s="4"/>
    </row>
    <row r="24" spans="1:6">
      <c r="A24" s="6" t="s">
        <v>22</v>
      </c>
      <c r="B24" s="4" t="s">
        <v>23</v>
      </c>
      <c r="C24" s="4">
        <f>3.555+0.77</f>
        <v>4.3250000000000002</v>
      </c>
      <c r="D24" s="4" t="s">
        <v>11</v>
      </c>
      <c r="E24" s="4">
        <v>786.44</v>
      </c>
      <c r="F24" s="4">
        <f t="shared" ref="F24:F25" si="1">C24*E24</f>
        <v>3401.3530000000005</v>
      </c>
    </row>
    <row r="25" spans="1:6">
      <c r="A25" s="6" t="s">
        <v>24</v>
      </c>
      <c r="B25" s="4" t="s">
        <v>29</v>
      </c>
      <c r="C25" s="4">
        <f>6.195+18.52</f>
        <v>24.715</v>
      </c>
      <c r="D25" s="4" t="s">
        <v>11</v>
      </c>
      <c r="E25" s="4">
        <v>436.52</v>
      </c>
      <c r="F25" s="4">
        <f t="shared" si="1"/>
        <v>10788.5918</v>
      </c>
    </row>
    <row r="26" spans="1:6">
      <c r="A26" s="6" t="s">
        <v>67</v>
      </c>
      <c r="B26" s="4" t="s">
        <v>68</v>
      </c>
      <c r="C26" s="4">
        <v>163.10400000000001</v>
      </c>
      <c r="D26" s="4" t="s">
        <v>69</v>
      </c>
      <c r="E26" s="4">
        <v>636</v>
      </c>
      <c r="F26" s="4">
        <v>103.83</v>
      </c>
    </row>
    <row r="27" spans="1:6">
      <c r="A27" s="6" t="s">
        <v>70</v>
      </c>
      <c r="B27" s="4" t="s">
        <v>31</v>
      </c>
      <c r="C27" s="4">
        <v>16.989999999999998</v>
      </c>
      <c r="D27" s="4" t="s">
        <v>11</v>
      </c>
      <c r="E27" s="4">
        <v>177.1</v>
      </c>
      <c r="F27" s="4">
        <f t="shared" ref="F27:F28" si="2">C27*E27</f>
        <v>3008.9289999999996</v>
      </c>
    </row>
    <row r="28" spans="1:6">
      <c r="A28" s="6" t="s">
        <v>30</v>
      </c>
      <c r="B28" s="4" t="s">
        <v>71</v>
      </c>
      <c r="C28" s="4">
        <v>10</v>
      </c>
      <c r="D28" s="4" t="s">
        <v>69</v>
      </c>
      <c r="E28" s="4">
        <v>9500</v>
      </c>
      <c r="F28" s="4">
        <f t="shared" si="2"/>
        <v>95000</v>
      </c>
    </row>
    <row r="29" spans="1:6">
      <c r="A29" s="4"/>
      <c r="B29" s="4"/>
      <c r="C29" s="4"/>
      <c r="D29" s="4"/>
      <c r="E29" s="4" t="s">
        <v>32</v>
      </c>
      <c r="F29" s="4">
        <f>SUM(F5:F28)</f>
        <v>476880.04353279999</v>
      </c>
    </row>
    <row r="30" spans="1:6" ht="30">
      <c r="A30" s="6"/>
      <c r="B30" s="7"/>
      <c r="C30" s="8"/>
      <c r="D30" s="5"/>
      <c r="E30" s="4" t="s">
        <v>33</v>
      </c>
      <c r="F30" s="4">
        <f>F29*12/100</f>
        <v>57225.605223936</v>
      </c>
    </row>
    <row r="31" spans="1:6">
      <c r="A31" s="6"/>
      <c r="B31" s="7"/>
      <c r="C31" s="8"/>
      <c r="D31" s="5"/>
      <c r="E31" s="4"/>
      <c r="F31" s="4">
        <f>F30+F29</f>
        <v>534105.64875673596</v>
      </c>
    </row>
    <row r="32" spans="1:6" ht="30">
      <c r="A32" s="6"/>
      <c r="B32" s="7"/>
      <c r="C32" s="8"/>
      <c r="D32" s="5"/>
      <c r="E32" s="4" t="s">
        <v>34</v>
      </c>
      <c r="F32" s="4">
        <f>F31*1/100</f>
        <v>5341.0564875673599</v>
      </c>
    </row>
    <row r="33" spans="1:6">
      <c r="A33" s="6"/>
      <c r="B33" s="7"/>
      <c r="C33" s="8"/>
      <c r="D33" s="5"/>
      <c r="E33" s="4" t="s">
        <v>32</v>
      </c>
      <c r="F33" s="4">
        <f>F32+F31</f>
        <v>539446.70524430333</v>
      </c>
    </row>
  </sheetData>
  <mergeCells count="3">
    <mergeCell ref="A1:F1"/>
    <mergeCell ref="A2:F2"/>
    <mergeCell ref="A3:F3"/>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62.25" customHeight="1">
      <c r="A3" s="95" t="s">
        <v>160</v>
      </c>
      <c r="B3" s="95"/>
      <c r="C3" s="95"/>
      <c r="D3" s="95"/>
      <c r="E3" s="95"/>
      <c r="F3" s="95"/>
    </row>
    <row r="4" spans="1:6">
      <c r="A4" s="2" t="s">
        <v>3</v>
      </c>
      <c r="B4" s="2" t="s">
        <v>4</v>
      </c>
      <c r="C4" s="2" t="s">
        <v>5</v>
      </c>
      <c r="D4" s="2" t="s">
        <v>6</v>
      </c>
      <c r="E4" s="2" t="s">
        <v>7</v>
      </c>
      <c r="F4" s="2" t="s">
        <v>8</v>
      </c>
    </row>
    <row r="5" spans="1:6" ht="30">
      <c r="A5" s="3">
        <v>1</v>
      </c>
      <c r="B5" s="4" t="s">
        <v>108</v>
      </c>
      <c r="C5" s="4">
        <v>4</v>
      </c>
      <c r="D5" s="4" t="s">
        <v>109</v>
      </c>
      <c r="E5" s="4">
        <v>330.4</v>
      </c>
      <c r="F5" s="4">
        <f>C5*E5</f>
        <v>1321.6</v>
      </c>
    </row>
    <row r="6" spans="1:6" ht="120">
      <c r="A6" s="3" t="s">
        <v>131</v>
      </c>
      <c r="B6" s="4" t="s">
        <v>10</v>
      </c>
      <c r="C6" s="4">
        <v>49.36</v>
      </c>
      <c r="D6" s="4" t="s">
        <v>11</v>
      </c>
      <c r="E6" s="4">
        <v>139.58000000000001</v>
      </c>
      <c r="F6" s="4">
        <f t="shared" ref="F6:F10" si="0">C6*E6</f>
        <v>6889.6688000000004</v>
      </c>
    </row>
    <row r="7" spans="1:6" ht="105">
      <c r="A7" s="4" t="s">
        <v>121</v>
      </c>
      <c r="B7" s="4" t="s">
        <v>13</v>
      </c>
      <c r="C7" s="4">
        <v>14.87</v>
      </c>
      <c r="D7" s="4" t="s">
        <v>11</v>
      </c>
      <c r="E7" s="4">
        <v>415.58</v>
      </c>
      <c r="F7" s="4">
        <f t="shared" si="0"/>
        <v>6179.6745999999994</v>
      </c>
    </row>
    <row r="8" spans="1:6" ht="90">
      <c r="A8" s="4" t="s">
        <v>122</v>
      </c>
      <c r="B8" s="4" t="s">
        <v>15</v>
      </c>
      <c r="C8" s="4">
        <v>24.98</v>
      </c>
      <c r="D8" s="4" t="s">
        <v>11</v>
      </c>
      <c r="E8" s="4">
        <v>1438.96</v>
      </c>
      <c r="F8" s="4">
        <f t="shared" si="0"/>
        <v>35945.220800000003</v>
      </c>
    </row>
    <row r="9" spans="1:6" ht="135">
      <c r="A9" s="4" t="s">
        <v>132</v>
      </c>
      <c r="B9" s="4" t="s">
        <v>17</v>
      </c>
      <c r="C9" s="4">
        <v>29.74</v>
      </c>
      <c r="D9" s="4" t="s">
        <v>11</v>
      </c>
      <c r="E9" s="4">
        <v>4858.76</v>
      </c>
      <c r="F9" s="4">
        <f t="shared" si="0"/>
        <v>144499.52239999999</v>
      </c>
    </row>
    <row r="10" spans="1:6" ht="45">
      <c r="A10" s="4" t="s">
        <v>133</v>
      </c>
      <c r="B10" s="4" t="s">
        <v>19</v>
      </c>
      <c r="C10" s="4">
        <v>19.52</v>
      </c>
      <c r="D10" s="4" t="s">
        <v>20</v>
      </c>
      <c r="E10" s="4">
        <v>184.61</v>
      </c>
      <c r="F10" s="4">
        <f t="shared" si="0"/>
        <v>3603.5872000000004</v>
      </c>
    </row>
    <row r="11" spans="1:6">
      <c r="A11" s="5">
        <v>7</v>
      </c>
      <c r="B11" s="4" t="s">
        <v>21</v>
      </c>
      <c r="C11" s="4"/>
      <c r="D11" s="4"/>
      <c r="E11" s="4"/>
      <c r="F11" s="4"/>
    </row>
    <row r="12" spans="1:6">
      <c r="A12" s="6" t="s">
        <v>22</v>
      </c>
      <c r="B12" s="4" t="s">
        <v>104</v>
      </c>
      <c r="C12" s="4">
        <v>12.79</v>
      </c>
      <c r="D12" s="4" t="s">
        <v>11</v>
      </c>
      <c r="E12" s="4">
        <v>786.44</v>
      </c>
      <c r="F12" s="4">
        <f t="shared" ref="F12:F16" si="1">C12*E12</f>
        <v>10058.5676</v>
      </c>
    </row>
    <row r="13" spans="1:6">
      <c r="A13" s="6" t="s">
        <v>24</v>
      </c>
      <c r="B13" s="4" t="s">
        <v>25</v>
      </c>
      <c r="C13" s="4">
        <v>14.87</v>
      </c>
      <c r="D13" s="4" t="s">
        <v>11</v>
      </c>
      <c r="E13" s="4">
        <v>332.84</v>
      </c>
      <c r="F13" s="4">
        <f t="shared" si="1"/>
        <v>4949.3307999999997</v>
      </c>
    </row>
    <row r="14" spans="1:6">
      <c r="A14" s="6" t="s">
        <v>67</v>
      </c>
      <c r="B14" s="4" t="s">
        <v>27</v>
      </c>
      <c r="C14" s="4">
        <v>24.98</v>
      </c>
      <c r="D14" s="4" t="s">
        <v>11</v>
      </c>
      <c r="E14" s="4">
        <v>721.18</v>
      </c>
      <c r="F14" s="4">
        <f t="shared" si="1"/>
        <v>18015.076399999998</v>
      </c>
    </row>
    <row r="15" spans="1:6">
      <c r="A15" s="6" t="s">
        <v>70</v>
      </c>
      <c r="B15" s="4" t="s">
        <v>29</v>
      </c>
      <c r="C15" s="4">
        <v>25.58</v>
      </c>
      <c r="D15" s="4" t="s">
        <v>11</v>
      </c>
      <c r="E15" s="4">
        <v>436.52</v>
      </c>
      <c r="F15" s="4">
        <f t="shared" si="1"/>
        <v>11166.181599999998</v>
      </c>
    </row>
    <row r="16" spans="1:6">
      <c r="A16" s="6" t="s">
        <v>30</v>
      </c>
      <c r="B16" s="4" t="s">
        <v>31</v>
      </c>
      <c r="C16" s="4">
        <v>49.36</v>
      </c>
      <c r="D16" s="4" t="s">
        <v>11</v>
      </c>
      <c r="E16" s="4">
        <v>177.1</v>
      </c>
      <c r="F16" s="4">
        <f t="shared" si="1"/>
        <v>8741.655999999999</v>
      </c>
    </row>
    <row r="17" spans="1:6">
      <c r="A17" s="4"/>
      <c r="B17" s="4"/>
      <c r="C17" s="4"/>
      <c r="D17" s="4"/>
      <c r="E17" s="4" t="s">
        <v>32</v>
      </c>
      <c r="F17" s="4">
        <f>SUM(F5:F16)</f>
        <v>251370.08619999999</v>
      </c>
    </row>
    <row r="18" spans="1:6" ht="30">
      <c r="A18" s="6"/>
      <c r="B18" s="7"/>
      <c r="C18" s="8"/>
      <c r="D18" s="5"/>
      <c r="E18" s="4" t="s">
        <v>33</v>
      </c>
      <c r="F18" s="4">
        <f>F17*12/100</f>
        <v>30164.410343999996</v>
      </c>
    </row>
    <row r="19" spans="1:6">
      <c r="A19" s="6"/>
      <c r="B19" s="7"/>
      <c r="C19" s="8"/>
      <c r="D19" s="5"/>
      <c r="E19" s="4"/>
      <c r="F19" s="4">
        <f>F18+F17</f>
        <v>281534.49654399999</v>
      </c>
    </row>
    <row r="20" spans="1:6" ht="30">
      <c r="A20" s="6"/>
      <c r="B20" s="7"/>
      <c r="C20" s="8"/>
      <c r="D20" s="5"/>
      <c r="E20" s="4" t="s">
        <v>34</v>
      </c>
      <c r="F20" s="4">
        <f>F19*1/100</f>
        <v>2815.3449654400001</v>
      </c>
    </row>
    <row r="21" spans="1:6">
      <c r="A21" s="6"/>
      <c r="B21" s="7"/>
      <c r="C21" s="8"/>
      <c r="D21" s="5"/>
      <c r="E21" s="4" t="s">
        <v>32</v>
      </c>
      <c r="F21" s="4">
        <f>F20+F19</f>
        <v>284349.84150943998</v>
      </c>
    </row>
  </sheetData>
  <mergeCells count="3">
    <mergeCell ref="A1:F1"/>
    <mergeCell ref="A2:F2"/>
    <mergeCell ref="A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4.75" customHeight="1">
      <c r="A3" s="95" t="s">
        <v>161</v>
      </c>
      <c r="B3" s="95"/>
      <c r="C3" s="95"/>
      <c r="D3" s="95"/>
      <c r="E3" s="95"/>
      <c r="F3" s="95"/>
    </row>
    <row r="4" spans="1:6">
      <c r="A4" s="2" t="s">
        <v>3</v>
      </c>
      <c r="B4" s="2" t="s">
        <v>4</v>
      </c>
      <c r="C4" s="2" t="s">
        <v>5</v>
      </c>
      <c r="D4" s="2" t="s">
        <v>6</v>
      </c>
      <c r="E4" s="2" t="s">
        <v>7</v>
      </c>
      <c r="F4" s="2" t="s">
        <v>8</v>
      </c>
    </row>
    <row r="5" spans="1:6" ht="120">
      <c r="A5" s="3" t="s">
        <v>162</v>
      </c>
      <c r="B5" s="4" t="s">
        <v>10</v>
      </c>
      <c r="C5" s="4">
        <v>99.28</v>
      </c>
      <c r="D5" s="4" t="s">
        <v>11</v>
      </c>
      <c r="E5" s="4">
        <v>153.84</v>
      </c>
      <c r="F5" s="4">
        <f t="shared" ref="F5:F12" si="0">C5*E5</f>
        <v>15273.235200000001</v>
      </c>
    </row>
    <row r="6" spans="1:6" ht="105">
      <c r="A6" s="4" t="s">
        <v>12</v>
      </c>
      <c r="B6" s="4" t="s">
        <v>13</v>
      </c>
      <c r="C6" s="4">
        <v>26.37</v>
      </c>
      <c r="D6" s="4" t="s">
        <v>11</v>
      </c>
      <c r="E6" s="4">
        <v>415.58</v>
      </c>
      <c r="F6" s="4">
        <f t="shared" si="0"/>
        <v>10958.8446</v>
      </c>
    </row>
    <row r="7" spans="1:6" ht="90">
      <c r="A7" s="4" t="s">
        <v>14</v>
      </c>
      <c r="B7" s="4" t="s">
        <v>15</v>
      </c>
      <c r="C7" s="4">
        <v>43.96</v>
      </c>
      <c r="D7" s="4" t="s">
        <v>11</v>
      </c>
      <c r="E7" s="4">
        <v>1438.96</v>
      </c>
      <c r="F7" s="4">
        <f t="shared" si="0"/>
        <v>63256.681600000004</v>
      </c>
    </row>
    <row r="8" spans="1:6" ht="135">
      <c r="A8" s="4" t="s">
        <v>16</v>
      </c>
      <c r="B8" s="4" t="s">
        <v>17</v>
      </c>
      <c r="C8" s="4">
        <v>42.48</v>
      </c>
      <c r="D8" s="4" t="s">
        <v>11</v>
      </c>
      <c r="E8" s="4">
        <v>4858.76</v>
      </c>
      <c r="F8" s="4">
        <f t="shared" si="0"/>
        <v>206400.12479999999</v>
      </c>
    </row>
    <row r="9" spans="1:6" ht="120">
      <c r="A9" s="4" t="s">
        <v>141</v>
      </c>
      <c r="B9" s="4" t="s">
        <v>142</v>
      </c>
      <c r="C9" s="14">
        <v>7.01</v>
      </c>
      <c r="D9" s="4" t="s">
        <v>11</v>
      </c>
      <c r="E9" s="14">
        <v>5810.71</v>
      </c>
      <c r="F9" s="4">
        <f t="shared" ref="F9" si="1">ROUND(E9*C9,2)</f>
        <v>40733.08</v>
      </c>
    </row>
    <row r="10" spans="1:6" ht="120">
      <c r="A10" s="13" t="s">
        <v>95</v>
      </c>
      <c r="B10" s="4" t="s">
        <v>85</v>
      </c>
      <c r="C10" s="14">
        <v>3.19</v>
      </c>
      <c r="D10" s="5" t="s">
        <v>11</v>
      </c>
      <c r="E10" s="8">
        <v>6092.63</v>
      </c>
      <c r="F10" s="14">
        <f t="shared" si="0"/>
        <v>19435.489699999998</v>
      </c>
    </row>
    <row r="11" spans="1:6" ht="105">
      <c r="A11" s="13" t="s">
        <v>89</v>
      </c>
      <c r="B11" s="4" t="s">
        <v>90</v>
      </c>
      <c r="C11" s="14">
        <v>0.99</v>
      </c>
      <c r="D11" s="5" t="s">
        <v>88</v>
      </c>
      <c r="E11" s="8">
        <v>77259.94</v>
      </c>
      <c r="F11" s="14">
        <f t="shared" si="0"/>
        <v>76487.340599999996</v>
      </c>
    </row>
    <row r="12" spans="1:6" ht="45">
      <c r="A12" s="4" t="s">
        <v>145</v>
      </c>
      <c r="B12" s="4" t="s">
        <v>19</v>
      </c>
      <c r="C12" s="4">
        <v>73.42</v>
      </c>
      <c r="D12" s="4" t="s">
        <v>20</v>
      </c>
      <c r="E12" s="4">
        <v>184.61</v>
      </c>
      <c r="F12" s="4">
        <f t="shared" si="0"/>
        <v>13554.066200000001</v>
      </c>
    </row>
    <row r="13" spans="1:6">
      <c r="A13" s="5">
        <v>9</v>
      </c>
      <c r="B13" s="4" t="s">
        <v>21</v>
      </c>
      <c r="C13" s="4"/>
      <c r="D13" s="4"/>
      <c r="E13" s="4"/>
      <c r="F13" s="4"/>
    </row>
    <row r="14" spans="1:6">
      <c r="A14" s="6" t="s">
        <v>22</v>
      </c>
      <c r="B14" s="4" t="s">
        <v>23</v>
      </c>
      <c r="C14" s="4">
        <v>22.67</v>
      </c>
      <c r="D14" s="4" t="s">
        <v>11</v>
      </c>
      <c r="E14" s="4">
        <v>786.44</v>
      </c>
      <c r="F14" s="4">
        <f t="shared" ref="F14:F18" si="2">C14*E14</f>
        <v>17828.594800000003</v>
      </c>
    </row>
    <row r="15" spans="1:6">
      <c r="A15" s="6" t="s">
        <v>24</v>
      </c>
      <c r="B15" s="4" t="s">
        <v>129</v>
      </c>
      <c r="C15" s="4">
        <v>26.37</v>
      </c>
      <c r="D15" s="4" t="s">
        <v>11</v>
      </c>
      <c r="E15" s="4">
        <v>332.84</v>
      </c>
      <c r="F15" s="4">
        <f t="shared" si="2"/>
        <v>8776.9907999999996</v>
      </c>
    </row>
    <row r="16" spans="1:6">
      <c r="A16" s="6" t="s">
        <v>67</v>
      </c>
      <c r="B16" s="4" t="s">
        <v>27</v>
      </c>
      <c r="C16" s="4">
        <v>43.96</v>
      </c>
      <c r="D16" s="4" t="s">
        <v>11</v>
      </c>
      <c r="E16" s="4">
        <v>721.18</v>
      </c>
      <c r="F16" s="4">
        <f t="shared" si="2"/>
        <v>31703.072799999998</v>
      </c>
    </row>
    <row r="17" spans="1:6">
      <c r="A17" s="6" t="s">
        <v>70</v>
      </c>
      <c r="B17" s="4" t="s">
        <v>29</v>
      </c>
      <c r="C17" s="4">
        <v>45.3</v>
      </c>
      <c r="D17" s="4" t="s">
        <v>11</v>
      </c>
      <c r="E17" s="4">
        <v>436.52</v>
      </c>
      <c r="F17" s="4">
        <f t="shared" si="2"/>
        <v>19774.355999999996</v>
      </c>
    </row>
    <row r="18" spans="1:6">
      <c r="A18" s="6" t="s">
        <v>30</v>
      </c>
      <c r="B18" s="4" t="s">
        <v>31</v>
      </c>
      <c r="C18" s="4">
        <v>99.28</v>
      </c>
      <c r="D18" s="4" t="s">
        <v>11</v>
      </c>
      <c r="E18" s="4">
        <v>177.1</v>
      </c>
      <c r="F18" s="4">
        <f t="shared" si="2"/>
        <v>17582.488000000001</v>
      </c>
    </row>
    <row r="19" spans="1:6">
      <c r="A19" s="4"/>
      <c r="B19" s="4"/>
      <c r="C19" s="4"/>
      <c r="D19" s="4"/>
      <c r="E19" s="4" t="s">
        <v>32</v>
      </c>
      <c r="F19" s="4">
        <f>SUM(F5:F18)</f>
        <v>541764.36510000005</v>
      </c>
    </row>
    <row r="20" spans="1:6" ht="30">
      <c r="A20" s="6"/>
      <c r="B20" s="7"/>
      <c r="C20" s="8"/>
      <c r="D20" s="5"/>
      <c r="E20" s="4" t="s">
        <v>33</v>
      </c>
      <c r="F20" s="4">
        <f>F19*12/100</f>
        <v>65011.723812000004</v>
      </c>
    </row>
    <row r="21" spans="1:6">
      <c r="A21" s="6"/>
      <c r="B21" s="7"/>
      <c r="C21" s="8"/>
      <c r="D21" s="5"/>
      <c r="E21" s="4"/>
      <c r="F21" s="4">
        <f>F20+F19</f>
        <v>606776.08891200006</v>
      </c>
    </row>
    <row r="22" spans="1:6" ht="30">
      <c r="A22" s="6"/>
      <c r="B22" s="7"/>
      <c r="C22" s="8"/>
      <c r="D22" s="5"/>
      <c r="E22" s="4" t="s">
        <v>34</v>
      </c>
      <c r="F22" s="4">
        <f>F21*1/100</f>
        <v>6067.7608891200007</v>
      </c>
    </row>
    <row r="23" spans="1:6">
      <c r="A23" s="6"/>
      <c r="B23" s="7"/>
      <c r="C23" s="8"/>
      <c r="D23" s="5"/>
      <c r="E23" s="4" t="s">
        <v>32</v>
      </c>
      <c r="F23" s="4">
        <f>F22+F21</f>
        <v>612843.84980112012</v>
      </c>
    </row>
  </sheetData>
  <mergeCells count="3">
    <mergeCell ref="A1:F1"/>
    <mergeCell ref="A2:F2"/>
    <mergeCell ref="A3:F3"/>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48" customHeight="1">
      <c r="A3" s="95" t="s">
        <v>163</v>
      </c>
      <c r="B3" s="95"/>
      <c r="C3" s="95"/>
      <c r="D3" s="95"/>
      <c r="E3" s="95"/>
      <c r="F3" s="95"/>
    </row>
    <row r="4" spans="1:6">
      <c r="A4" s="2" t="s">
        <v>3</v>
      </c>
      <c r="B4" s="2" t="s">
        <v>4</v>
      </c>
      <c r="C4" s="2" t="s">
        <v>5</v>
      </c>
      <c r="D4" s="2" t="s">
        <v>6</v>
      </c>
      <c r="E4" s="2" t="s">
        <v>7</v>
      </c>
      <c r="F4" s="2" t="s">
        <v>8</v>
      </c>
    </row>
    <row r="5" spans="1:6" ht="30">
      <c r="A5" s="3">
        <v>1</v>
      </c>
      <c r="B5" s="4" t="s">
        <v>108</v>
      </c>
      <c r="C5" s="4">
        <v>4</v>
      </c>
      <c r="D5" s="4" t="s">
        <v>109</v>
      </c>
      <c r="E5" s="4">
        <v>330.4</v>
      </c>
      <c r="F5" s="4">
        <f>C5*E5</f>
        <v>1321.6</v>
      </c>
    </row>
    <row r="6" spans="1:6" ht="120">
      <c r="A6" s="3" t="s">
        <v>131</v>
      </c>
      <c r="B6" s="4" t="s">
        <v>10</v>
      </c>
      <c r="C6" s="4">
        <v>58.77</v>
      </c>
      <c r="D6" s="4" t="s">
        <v>11</v>
      </c>
      <c r="E6" s="4">
        <v>139.58000000000001</v>
      </c>
      <c r="F6" s="4">
        <f t="shared" ref="F6:F10" si="0">C6*E6</f>
        <v>8203.1166000000012</v>
      </c>
    </row>
    <row r="7" spans="1:6" ht="105">
      <c r="A7" s="4" t="s">
        <v>121</v>
      </c>
      <c r="B7" s="4" t="s">
        <v>13</v>
      </c>
      <c r="C7" s="4">
        <v>17.7</v>
      </c>
      <c r="D7" s="4" t="s">
        <v>11</v>
      </c>
      <c r="E7" s="4">
        <v>415.58</v>
      </c>
      <c r="F7" s="4">
        <f t="shared" si="0"/>
        <v>7355.7659999999996</v>
      </c>
    </row>
    <row r="8" spans="1:6" ht="90">
      <c r="A8" s="4" t="s">
        <v>122</v>
      </c>
      <c r="B8" s="4" t="s">
        <v>15</v>
      </c>
      <c r="C8" s="4">
        <v>29.74</v>
      </c>
      <c r="D8" s="4" t="s">
        <v>11</v>
      </c>
      <c r="E8" s="4">
        <v>1438.96</v>
      </c>
      <c r="F8" s="4">
        <f t="shared" si="0"/>
        <v>42794.670399999995</v>
      </c>
    </row>
    <row r="9" spans="1:6" ht="135">
      <c r="A9" s="4" t="s">
        <v>132</v>
      </c>
      <c r="B9" s="4" t="s">
        <v>17</v>
      </c>
      <c r="C9" s="4">
        <v>35.4</v>
      </c>
      <c r="D9" s="4" t="s">
        <v>11</v>
      </c>
      <c r="E9" s="4">
        <v>4858.76</v>
      </c>
      <c r="F9" s="4">
        <f t="shared" si="0"/>
        <v>172000.10399999999</v>
      </c>
    </row>
    <row r="10" spans="1:6" ht="45">
      <c r="A10" s="4" t="s">
        <v>133</v>
      </c>
      <c r="B10" s="4" t="s">
        <v>19</v>
      </c>
      <c r="C10" s="4">
        <v>23.23</v>
      </c>
      <c r="D10" s="4" t="s">
        <v>20</v>
      </c>
      <c r="E10" s="4">
        <v>184.61</v>
      </c>
      <c r="F10" s="4">
        <f t="shared" si="0"/>
        <v>4288.4903000000004</v>
      </c>
    </row>
    <row r="11" spans="1:6">
      <c r="A11" s="5">
        <v>7</v>
      </c>
      <c r="B11" s="4" t="s">
        <v>21</v>
      </c>
      <c r="C11" s="4"/>
      <c r="D11" s="4"/>
      <c r="E11" s="4"/>
      <c r="F11" s="4"/>
    </row>
    <row r="12" spans="1:6">
      <c r="A12" s="6" t="s">
        <v>22</v>
      </c>
      <c r="B12" s="4" t="s">
        <v>104</v>
      </c>
      <c r="C12" s="4">
        <v>15.22</v>
      </c>
      <c r="D12" s="4" t="s">
        <v>11</v>
      </c>
      <c r="E12" s="4">
        <v>786.44</v>
      </c>
      <c r="F12" s="4">
        <f t="shared" ref="F12:F16" si="1">C12*E12</f>
        <v>11969.616800000002</v>
      </c>
    </row>
    <row r="13" spans="1:6">
      <c r="A13" s="6" t="s">
        <v>24</v>
      </c>
      <c r="B13" s="4" t="s">
        <v>25</v>
      </c>
      <c r="C13" s="4">
        <v>17.7</v>
      </c>
      <c r="D13" s="4" t="s">
        <v>11</v>
      </c>
      <c r="E13" s="4">
        <v>332.84</v>
      </c>
      <c r="F13" s="4">
        <f t="shared" si="1"/>
        <v>5891.2679999999991</v>
      </c>
    </row>
    <row r="14" spans="1:6">
      <c r="A14" s="6" t="s">
        <v>67</v>
      </c>
      <c r="B14" s="4" t="s">
        <v>27</v>
      </c>
      <c r="C14" s="4">
        <v>29.74</v>
      </c>
      <c r="D14" s="4" t="s">
        <v>11</v>
      </c>
      <c r="E14" s="4">
        <v>721.18</v>
      </c>
      <c r="F14" s="4">
        <f t="shared" si="1"/>
        <v>21447.893199999999</v>
      </c>
    </row>
    <row r="15" spans="1:6">
      <c r="A15" s="6" t="s">
        <v>70</v>
      </c>
      <c r="B15" s="4" t="s">
        <v>29</v>
      </c>
      <c r="C15" s="4">
        <v>30.44</v>
      </c>
      <c r="D15" s="4" t="s">
        <v>11</v>
      </c>
      <c r="E15" s="4">
        <v>436.52</v>
      </c>
      <c r="F15" s="4">
        <f t="shared" si="1"/>
        <v>13287.668799999999</v>
      </c>
    </row>
    <row r="16" spans="1:6">
      <c r="A16" s="6" t="s">
        <v>30</v>
      </c>
      <c r="B16" s="4" t="s">
        <v>31</v>
      </c>
      <c r="C16" s="4">
        <v>58.77</v>
      </c>
      <c r="D16" s="4" t="s">
        <v>11</v>
      </c>
      <c r="E16" s="4">
        <v>177.1</v>
      </c>
      <c r="F16" s="4">
        <f t="shared" si="1"/>
        <v>10408.166999999999</v>
      </c>
    </row>
    <row r="17" spans="1:6">
      <c r="A17" s="4"/>
      <c r="B17" s="4"/>
      <c r="C17" s="4"/>
      <c r="D17" s="4"/>
      <c r="E17" s="4" t="s">
        <v>32</v>
      </c>
      <c r="F17" s="4">
        <f>SUM(F5:F16)</f>
        <v>298968.36109999998</v>
      </c>
    </row>
    <row r="18" spans="1:6" ht="30">
      <c r="A18" s="6"/>
      <c r="B18" s="7"/>
      <c r="C18" s="8"/>
      <c r="D18" s="5"/>
      <c r="E18" s="4" t="s">
        <v>33</v>
      </c>
      <c r="F18" s="4">
        <f>F17*12/100</f>
        <v>35876.203331999997</v>
      </c>
    </row>
    <row r="19" spans="1:6">
      <c r="A19" s="6"/>
      <c r="B19" s="7"/>
      <c r="C19" s="8"/>
      <c r="D19" s="5"/>
      <c r="E19" s="4"/>
      <c r="F19" s="4">
        <f>F18+F17</f>
        <v>334844.56443199998</v>
      </c>
    </row>
    <row r="20" spans="1:6" ht="30">
      <c r="A20" s="6"/>
      <c r="B20" s="7"/>
      <c r="C20" s="8"/>
      <c r="D20" s="5"/>
      <c r="E20" s="4" t="s">
        <v>34</v>
      </c>
      <c r="F20" s="4">
        <f>F19*1/100</f>
        <v>3348.4456443199997</v>
      </c>
    </row>
    <row r="21" spans="1:6">
      <c r="A21" s="6"/>
      <c r="B21" s="7"/>
      <c r="C21" s="8"/>
      <c r="D21" s="5"/>
      <c r="E21" s="4" t="s">
        <v>32</v>
      </c>
      <c r="F21" s="4">
        <f>F20+F19</f>
        <v>338193.01007631997</v>
      </c>
    </row>
  </sheetData>
  <mergeCells count="3">
    <mergeCell ref="A1:F1"/>
    <mergeCell ref="A2:F2"/>
    <mergeCell ref="A3:F3"/>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F21"/>
  <sheetViews>
    <sheetView tabSelected="1" topLeftCell="A11" workbookViewId="0">
      <selection activeCell="F21" sqref="F21"/>
    </sheetView>
  </sheetViews>
  <sheetFormatPr defaultRowHeight="15"/>
  <cols>
    <col min="1" max="1" width="9.140625" style="9"/>
    <col min="2" max="2" width="42.28515625" style="10" customWidth="1"/>
    <col min="3" max="3" width="9.5703125" style="1" bestFit="1" customWidth="1"/>
    <col min="4" max="4" width="9.140625" style="11"/>
    <col min="5" max="5" width="9.140625" style="1"/>
    <col min="6" max="6" width="19.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7.75" customHeight="1">
      <c r="A3" s="95" t="s">
        <v>276</v>
      </c>
      <c r="B3" s="95"/>
      <c r="C3" s="95"/>
      <c r="D3" s="95"/>
      <c r="E3" s="95"/>
      <c r="F3" s="95"/>
    </row>
    <row r="4" spans="1:6">
      <c r="A4" s="2" t="s">
        <v>3</v>
      </c>
      <c r="B4" s="2" t="s">
        <v>4</v>
      </c>
      <c r="C4" s="2" t="s">
        <v>5</v>
      </c>
      <c r="D4" s="2" t="s">
        <v>6</v>
      </c>
      <c r="E4" s="2" t="s">
        <v>7</v>
      </c>
      <c r="F4" s="2" t="s">
        <v>8</v>
      </c>
    </row>
    <row r="5" spans="1:6" ht="30">
      <c r="A5" s="13" t="s">
        <v>117</v>
      </c>
      <c r="B5" s="4" t="s">
        <v>118</v>
      </c>
      <c r="C5" s="14">
        <v>4</v>
      </c>
      <c r="D5" s="5" t="s">
        <v>119</v>
      </c>
      <c r="E5" s="14">
        <v>330.4</v>
      </c>
      <c r="F5" s="14">
        <f>C5*E5</f>
        <v>1321.6</v>
      </c>
    </row>
    <row r="6" spans="1:6" ht="120">
      <c r="A6" s="3" t="s">
        <v>120</v>
      </c>
      <c r="B6" s="4" t="s">
        <v>10</v>
      </c>
      <c r="C6" s="14">
        <v>42.31</v>
      </c>
      <c r="D6" s="5" t="s">
        <v>11</v>
      </c>
      <c r="E6" s="8">
        <v>139.58000000000001</v>
      </c>
      <c r="F6" s="14">
        <f t="shared" ref="F6:F16" si="0">C6*E6</f>
        <v>5905.6298000000006</v>
      </c>
    </row>
    <row r="7" spans="1:6" ht="105">
      <c r="A7" s="3" t="s">
        <v>121</v>
      </c>
      <c r="B7" s="4" t="s">
        <v>13</v>
      </c>
      <c r="C7" s="14">
        <v>12.74</v>
      </c>
      <c r="D7" s="5" t="s">
        <v>11</v>
      </c>
      <c r="E7" s="8">
        <v>415.58</v>
      </c>
      <c r="F7" s="14">
        <f t="shared" si="0"/>
        <v>5294.4892</v>
      </c>
    </row>
    <row r="8" spans="1:6" ht="90">
      <c r="A8" s="3" t="s">
        <v>122</v>
      </c>
      <c r="B8" s="4" t="s">
        <v>15</v>
      </c>
      <c r="C8" s="14">
        <v>21.41</v>
      </c>
      <c r="D8" s="5" t="s">
        <v>11</v>
      </c>
      <c r="E8" s="8">
        <v>1438.96</v>
      </c>
      <c r="F8" s="14">
        <f t="shared" si="0"/>
        <v>30808.133600000001</v>
      </c>
    </row>
    <row r="9" spans="1:6" ht="150">
      <c r="A9" s="4" t="s">
        <v>132</v>
      </c>
      <c r="B9" s="4" t="s">
        <v>17</v>
      </c>
      <c r="C9" s="4">
        <v>25.49</v>
      </c>
      <c r="D9" s="4" t="s">
        <v>11</v>
      </c>
      <c r="E9" s="4">
        <v>4858.76</v>
      </c>
      <c r="F9" s="4">
        <f t="shared" si="0"/>
        <v>123849.79239999999</v>
      </c>
    </row>
    <row r="10" spans="1:6" ht="60">
      <c r="A10" s="4" t="s">
        <v>133</v>
      </c>
      <c r="B10" s="4" t="s">
        <v>99</v>
      </c>
      <c r="C10" s="14">
        <v>13.94</v>
      </c>
      <c r="D10" s="4" t="s">
        <v>20</v>
      </c>
      <c r="E10" s="15">
        <v>184.61</v>
      </c>
      <c r="F10" s="14">
        <f t="shared" si="0"/>
        <v>2573.4634000000001</v>
      </c>
    </row>
    <row r="11" spans="1:6">
      <c r="A11" s="6">
        <v>7</v>
      </c>
      <c r="B11" s="7" t="s">
        <v>21</v>
      </c>
      <c r="C11" s="14"/>
      <c r="D11" s="5"/>
      <c r="E11" s="8"/>
      <c r="F11" s="14"/>
    </row>
    <row r="12" spans="1:6">
      <c r="A12" s="6" t="s">
        <v>103</v>
      </c>
      <c r="B12" s="4" t="s">
        <v>104</v>
      </c>
      <c r="C12" s="4">
        <v>10.96</v>
      </c>
      <c r="D12" s="4" t="s">
        <v>11</v>
      </c>
      <c r="E12" s="4">
        <v>786.44</v>
      </c>
      <c r="F12" s="14">
        <f t="shared" si="0"/>
        <v>8619.3824000000004</v>
      </c>
    </row>
    <row r="13" spans="1:6">
      <c r="A13" s="6" t="s">
        <v>105</v>
      </c>
      <c r="B13" s="4" t="s">
        <v>25</v>
      </c>
      <c r="C13" s="4">
        <v>12.74</v>
      </c>
      <c r="D13" s="4" t="s">
        <v>11</v>
      </c>
      <c r="E13" s="4">
        <v>332.84</v>
      </c>
      <c r="F13" s="14">
        <f t="shared" si="0"/>
        <v>4240.3815999999997</v>
      </c>
    </row>
    <row r="14" spans="1:6">
      <c r="A14" s="6" t="s">
        <v>26</v>
      </c>
      <c r="B14" s="4" t="s">
        <v>27</v>
      </c>
      <c r="C14" s="4">
        <v>21.41</v>
      </c>
      <c r="D14" s="4" t="s">
        <v>11</v>
      </c>
      <c r="E14" s="4">
        <v>721.18</v>
      </c>
      <c r="F14" s="14">
        <f t="shared" si="0"/>
        <v>15440.4638</v>
      </c>
    </row>
    <row r="15" spans="1:6">
      <c r="A15" s="6" t="s">
        <v>28</v>
      </c>
      <c r="B15" s="4" t="s">
        <v>29</v>
      </c>
      <c r="C15" s="4">
        <v>21.92</v>
      </c>
      <c r="D15" s="4" t="s">
        <v>11</v>
      </c>
      <c r="E15" s="4">
        <v>436.52</v>
      </c>
      <c r="F15" s="14">
        <f t="shared" si="0"/>
        <v>9568.5184000000008</v>
      </c>
    </row>
    <row r="16" spans="1:6">
      <c r="A16" s="6" t="s">
        <v>106</v>
      </c>
      <c r="B16" s="4" t="s">
        <v>31</v>
      </c>
      <c r="C16" s="4">
        <v>42.31</v>
      </c>
      <c r="D16" s="4" t="s">
        <v>11</v>
      </c>
      <c r="E16" s="4">
        <v>177.1</v>
      </c>
      <c r="F16" s="14">
        <f t="shared" si="0"/>
        <v>7493.1010000000006</v>
      </c>
    </row>
    <row r="17" spans="1:6">
      <c r="A17" s="6"/>
      <c r="B17" s="7"/>
      <c r="C17" s="8"/>
      <c r="D17" s="5"/>
      <c r="E17" s="8" t="s">
        <v>32</v>
      </c>
      <c r="F17" s="14">
        <f>SUM(F5:F16)</f>
        <v>215114.95559999999</v>
      </c>
    </row>
    <row r="18" spans="1:6" ht="30">
      <c r="A18" s="6"/>
      <c r="B18" s="7"/>
      <c r="C18" s="8"/>
      <c r="D18" s="5"/>
      <c r="E18" s="4" t="s">
        <v>33</v>
      </c>
      <c r="F18" s="4">
        <f>F17*12/100</f>
        <v>25813.794672</v>
      </c>
    </row>
    <row r="19" spans="1:6">
      <c r="A19" s="6"/>
      <c r="B19" s="7"/>
      <c r="C19" s="8"/>
      <c r="D19" s="5"/>
      <c r="E19" s="4"/>
      <c r="F19" s="4">
        <f>F18+F17</f>
        <v>240928.75027199998</v>
      </c>
    </row>
    <row r="20" spans="1:6" ht="30">
      <c r="A20" s="6"/>
      <c r="B20" s="7"/>
      <c r="C20" s="8"/>
      <c r="D20" s="5"/>
      <c r="E20" s="4" t="s">
        <v>34</v>
      </c>
      <c r="F20" s="4">
        <f>F19*1/100</f>
        <v>2409.2875027199998</v>
      </c>
    </row>
    <row r="21" spans="1:6">
      <c r="A21" s="6"/>
      <c r="B21" s="7"/>
      <c r="C21" s="8"/>
      <c r="D21" s="5"/>
      <c r="E21" s="4" t="s">
        <v>32</v>
      </c>
      <c r="F21" s="4">
        <f>F20+F19</f>
        <v>243338.03777471997</v>
      </c>
    </row>
  </sheetData>
  <mergeCells count="3">
    <mergeCell ref="A1:F1"/>
    <mergeCell ref="A2:F2"/>
    <mergeCell ref="A3:F3"/>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F21"/>
  <sheetViews>
    <sheetView workbookViewId="0">
      <selection activeCell="D5" sqref="D5"/>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62.25" customHeight="1">
      <c r="A3" s="95" t="s">
        <v>164</v>
      </c>
      <c r="B3" s="95"/>
      <c r="C3" s="95"/>
      <c r="D3" s="95"/>
      <c r="E3" s="95"/>
      <c r="F3" s="95"/>
    </row>
    <row r="4" spans="1:6">
      <c r="A4" s="2" t="s">
        <v>3</v>
      </c>
      <c r="B4" s="2" t="s">
        <v>4</v>
      </c>
      <c r="C4" s="2" t="s">
        <v>5</v>
      </c>
      <c r="D4" s="2" t="s">
        <v>6</v>
      </c>
      <c r="E4" s="2" t="s">
        <v>7</v>
      </c>
      <c r="F4" s="2" t="s">
        <v>8</v>
      </c>
    </row>
    <row r="5" spans="1:6" ht="30">
      <c r="A5" s="3">
        <v>1</v>
      </c>
      <c r="B5" s="4" t="s">
        <v>108</v>
      </c>
      <c r="C5" s="4">
        <v>5</v>
      </c>
      <c r="D5" s="4" t="s">
        <v>109</v>
      </c>
      <c r="E5" s="4">
        <v>330.4</v>
      </c>
      <c r="F5" s="4">
        <f>C5*E5</f>
        <v>1652</v>
      </c>
    </row>
    <row r="6" spans="1:6" ht="120">
      <c r="A6" s="3" t="s">
        <v>131</v>
      </c>
      <c r="B6" s="4" t="s">
        <v>10</v>
      </c>
      <c r="C6" s="4">
        <v>119.88</v>
      </c>
      <c r="D6" s="4" t="s">
        <v>11</v>
      </c>
      <c r="E6" s="4">
        <v>139.58000000000001</v>
      </c>
      <c r="F6" s="4">
        <f t="shared" ref="F6:F10" si="0">C6*E6</f>
        <v>16732.850399999999</v>
      </c>
    </row>
    <row r="7" spans="1:6" ht="105">
      <c r="A7" s="4" t="s">
        <v>121</v>
      </c>
      <c r="B7" s="4" t="s">
        <v>13</v>
      </c>
      <c r="C7" s="4">
        <v>36.11</v>
      </c>
      <c r="D7" s="4" t="s">
        <v>11</v>
      </c>
      <c r="E7" s="4">
        <v>415.58</v>
      </c>
      <c r="F7" s="4">
        <f t="shared" si="0"/>
        <v>15006.593799999999</v>
      </c>
    </row>
    <row r="8" spans="1:6" ht="90">
      <c r="A8" s="4" t="s">
        <v>122</v>
      </c>
      <c r="B8" s="4" t="s">
        <v>15</v>
      </c>
      <c r="C8" s="4">
        <v>60.66</v>
      </c>
      <c r="D8" s="4" t="s">
        <v>11</v>
      </c>
      <c r="E8" s="4">
        <v>1438.96</v>
      </c>
      <c r="F8" s="4">
        <f t="shared" si="0"/>
        <v>87287.313599999994</v>
      </c>
    </row>
    <row r="9" spans="1:6" ht="135">
      <c r="A9" s="4" t="s">
        <v>132</v>
      </c>
      <c r="B9" s="4" t="s">
        <v>17</v>
      </c>
      <c r="C9" s="4">
        <v>72.22</v>
      </c>
      <c r="D9" s="4" t="s">
        <v>11</v>
      </c>
      <c r="E9" s="4">
        <v>4858.76</v>
      </c>
      <c r="F9" s="4">
        <f t="shared" si="0"/>
        <v>350899.64720000001</v>
      </c>
    </row>
    <row r="10" spans="1:6" ht="45">
      <c r="A10" s="4" t="s">
        <v>133</v>
      </c>
      <c r="B10" s="4" t="s">
        <v>19</v>
      </c>
      <c r="C10" s="4">
        <v>39.5</v>
      </c>
      <c r="D10" s="4" t="s">
        <v>20</v>
      </c>
      <c r="E10" s="4">
        <v>184.61</v>
      </c>
      <c r="F10" s="4">
        <f t="shared" si="0"/>
        <v>7292.0950000000003</v>
      </c>
    </row>
    <row r="11" spans="1:6">
      <c r="A11" s="5">
        <v>7</v>
      </c>
      <c r="B11" s="4" t="s">
        <v>21</v>
      </c>
      <c r="C11" s="4"/>
      <c r="D11" s="4"/>
      <c r="E11" s="4"/>
      <c r="F11" s="4"/>
    </row>
    <row r="12" spans="1:6">
      <c r="A12" s="6" t="s">
        <v>22</v>
      </c>
      <c r="B12" s="4" t="s">
        <v>104</v>
      </c>
      <c r="C12" s="4">
        <v>31.05</v>
      </c>
      <c r="D12" s="4" t="s">
        <v>11</v>
      </c>
      <c r="E12" s="4">
        <v>786.44</v>
      </c>
      <c r="F12" s="4">
        <f t="shared" ref="F12:F16" si="1">C12*E12</f>
        <v>24418.962000000003</v>
      </c>
    </row>
    <row r="13" spans="1:6">
      <c r="A13" s="6" t="s">
        <v>24</v>
      </c>
      <c r="B13" s="4" t="s">
        <v>25</v>
      </c>
      <c r="C13" s="4">
        <v>36.11</v>
      </c>
      <c r="D13" s="4" t="s">
        <v>11</v>
      </c>
      <c r="E13" s="4">
        <v>332.84</v>
      </c>
      <c r="F13" s="4">
        <f t="shared" si="1"/>
        <v>12018.8524</v>
      </c>
    </row>
    <row r="14" spans="1:6">
      <c r="A14" s="6" t="s">
        <v>67</v>
      </c>
      <c r="B14" s="4" t="s">
        <v>27</v>
      </c>
      <c r="C14" s="4">
        <v>60.66</v>
      </c>
      <c r="D14" s="4" t="s">
        <v>11</v>
      </c>
      <c r="E14" s="4">
        <v>721.18</v>
      </c>
      <c r="F14" s="4">
        <f t="shared" si="1"/>
        <v>43746.778799999993</v>
      </c>
    </row>
    <row r="15" spans="1:6">
      <c r="A15" s="6" t="s">
        <v>70</v>
      </c>
      <c r="B15" s="4" t="s">
        <v>29</v>
      </c>
      <c r="C15" s="4">
        <v>62.11</v>
      </c>
      <c r="D15" s="4" t="s">
        <v>11</v>
      </c>
      <c r="E15" s="4">
        <v>436.52</v>
      </c>
      <c r="F15" s="4">
        <f t="shared" si="1"/>
        <v>27112.2572</v>
      </c>
    </row>
    <row r="16" spans="1:6">
      <c r="A16" s="6" t="s">
        <v>30</v>
      </c>
      <c r="B16" s="4" t="s">
        <v>31</v>
      </c>
      <c r="C16" s="4">
        <v>119.88</v>
      </c>
      <c r="D16" s="4" t="s">
        <v>11</v>
      </c>
      <c r="E16" s="4">
        <v>177.1</v>
      </c>
      <c r="F16" s="4">
        <f t="shared" si="1"/>
        <v>21230.748</v>
      </c>
    </row>
    <row r="17" spans="1:6">
      <c r="A17" s="4"/>
      <c r="B17" s="4"/>
      <c r="C17" s="4"/>
      <c r="D17" s="4"/>
      <c r="E17" s="4" t="s">
        <v>32</v>
      </c>
      <c r="F17" s="4">
        <f>SUM(F5:F16)</f>
        <v>607398.09840000002</v>
      </c>
    </row>
    <row r="18" spans="1:6" ht="30">
      <c r="A18" s="6"/>
      <c r="B18" s="7"/>
      <c r="C18" s="8"/>
      <c r="D18" s="5"/>
      <c r="E18" s="4" t="s">
        <v>33</v>
      </c>
      <c r="F18" s="4">
        <f>F17*12/100</f>
        <v>72887.771808000005</v>
      </c>
    </row>
    <row r="19" spans="1:6">
      <c r="A19" s="6"/>
      <c r="B19" s="7"/>
      <c r="C19" s="8"/>
      <c r="D19" s="5"/>
      <c r="E19" s="4"/>
      <c r="F19" s="4">
        <f>F18+F17</f>
        <v>680285.87020800007</v>
      </c>
    </row>
    <row r="20" spans="1:6" ht="30">
      <c r="A20" s="6"/>
      <c r="B20" s="7"/>
      <c r="C20" s="8"/>
      <c r="D20" s="5"/>
      <c r="E20" s="4" t="s">
        <v>34</v>
      </c>
      <c r="F20" s="4">
        <f>F19*1/100</f>
        <v>6802.8587020800005</v>
      </c>
    </row>
    <row r="21" spans="1:6">
      <c r="A21" s="6"/>
      <c r="B21" s="7"/>
      <c r="C21" s="8"/>
      <c r="D21" s="5"/>
      <c r="E21" s="4" t="s">
        <v>32</v>
      </c>
      <c r="F21" s="4">
        <f>F20+F19</f>
        <v>687088.72891008004</v>
      </c>
    </row>
  </sheetData>
  <mergeCells count="3">
    <mergeCell ref="A1:F1"/>
    <mergeCell ref="A2:F2"/>
    <mergeCell ref="A3:F3"/>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F17"/>
  <sheetViews>
    <sheetView workbookViewId="0">
      <selection activeCell="A3" sqref="A3:F3"/>
    </sheetView>
  </sheetViews>
  <sheetFormatPr defaultRowHeight="15"/>
  <cols>
    <col min="1" max="1" width="9.140625" style="9"/>
    <col min="2" max="2" width="42.28515625" style="10" customWidth="1"/>
    <col min="3" max="3" width="9.5703125" style="1" bestFit="1" customWidth="1"/>
    <col min="4" max="4" width="9.140625" style="11"/>
    <col min="5" max="5" width="9.140625" style="1"/>
    <col min="6" max="6" width="19.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7.75" customHeight="1">
      <c r="A3" s="95" t="s">
        <v>165</v>
      </c>
      <c r="B3" s="95"/>
      <c r="C3" s="95"/>
      <c r="D3" s="95"/>
      <c r="E3" s="95"/>
      <c r="F3" s="95"/>
    </row>
    <row r="4" spans="1:6">
      <c r="A4" s="2" t="s">
        <v>3</v>
      </c>
      <c r="B4" s="2" t="s">
        <v>4</v>
      </c>
      <c r="C4" s="2" t="s">
        <v>5</v>
      </c>
      <c r="D4" s="2" t="s">
        <v>6</v>
      </c>
      <c r="E4" s="2" t="s">
        <v>7</v>
      </c>
      <c r="F4" s="2" t="s">
        <v>8</v>
      </c>
    </row>
    <row r="5" spans="1:6" ht="30">
      <c r="A5" s="13" t="s">
        <v>117</v>
      </c>
      <c r="B5" s="4" t="s">
        <v>118</v>
      </c>
      <c r="C5" s="14">
        <v>5</v>
      </c>
      <c r="D5" s="5" t="s">
        <v>119</v>
      </c>
      <c r="E5" s="14">
        <v>330.4</v>
      </c>
      <c r="F5" s="14">
        <f>C5*E5</f>
        <v>1652</v>
      </c>
    </row>
    <row r="6" spans="1:6" ht="135">
      <c r="A6" s="13" t="s">
        <v>110</v>
      </c>
      <c r="B6" s="4" t="s">
        <v>85</v>
      </c>
      <c r="C6" s="14">
        <v>17.7</v>
      </c>
      <c r="D6" s="5" t="s">
        <v>11</v>
      </c>
      <c r="E6" s="8">
        <v>6092.63</v>
      </c>
      <c r="F6" s="14">
        <f>C6*E6</f>
        <v>107839.55099999999</v>
      </c>
    </row>
    <row r="7" spans="1:6" ht="120">
      <c r="A7" s="4" t="s">
        <v>166</v>
      </c>
      <c r="B7" s="4" t="s">
        <v>87</v>
      </c>
      <c r="C7" s="4">
        <v>0.77</v>
      </c>
      <c r="D7" s="4" t="s">
        <v>88</v>
      </c>
      <c r="E7" s="4">
        <v>79086.94</v>
      </c>
      <c r="F7" s="4">
        <f>C7*E7</f>
        <v>60896.943800000001</v>
      </c>
    </row>
    <row r="8" spans="1:6" ht="120">
      <c r="A8" s="13" t="s">
        <v>167</v>
      </c>
      <c r="B8" s="4" t="s">
        <v>90</v>
      </c>
      <c r="C8" s="14">
        <v>0.95</v>
      </c>
      <c r="D8" s="5" t="s">
        <v>88</v>
      </c>
      <c r="E8" s="8">
        <v>77259.94</v>
      </c>
      <c r="F8" s="14">
        <f>C8*E8</f>
        <v>73396.942999999999</v>
      </c>
    </row>
    <row r="9" spans="1:6" ht="60">
      <c r="A9" s="4" t="s">
        <v>18</v>
      </c>
      <c r="B9" s="4" t="s">
        <v>99</v>
      </c>
      <c r="C9" s="14">
        <v>46.47</v>
      </c>
      <c r="D9" s="4" t="s">
        <v>20</v>
      </c>
      <c r="E9" s="15">
        <v>184.61</v>
      </c>
      <c r="F9" s="14">
        <f>C9*E9</f>
        <v>8578.8266999999996</v>
      </c>
    </row>
    <row r="10" spans="1:6">
      <c r="A10" s="6">
        <v>6</v>
      </c>
      <c r="B10" s="7" t="s">
        <v>21</v>
      </c>
      <c r="C10" s="14"/>
      <c r="D10" s="5"/>
      <c r="E10" s="8"/>
      <c r="F10" s="14"/>
    </row>
    <row r="11" spans="1:6">
      <c r="A11" s="6" t="s">
        <v>103</v>
      </c>
      <c r="B11" s="4" t="s">
        <v>23</v>
      </c>
      <c r="C11" s="4">
        <v>7.61</v>
      </c>
      <c r="D11" s="4" t="s">
        <v>11</v>
      </c>
      <c r="E11" s="4">
        <v>786.44</v>
      </c>
      <c r="F11" s="14">
        <f>C11*E11</f>
        <v>5984.8084000000008</v>
      </c>
    </row>
    <row r="12" spans="1:6">
      <c r="A12" s="6" t="s">
        <v>105</v>
      </c>
      <c r="B12" s="4" t="s">
        <v>29</v>
      </c>
      <c r="C12" s="4">
        <v>15.22</v>
      </c>
      <c r="D12" s="4" t="s">
        <v>11</v>
      </c>
      <c r="E12" s="4">
        <v>436.52</v>
      </c>
      <c r="F12" s="14">
        <f>C12*E12</f>
        <v>6643.8343999999997</v>
      </c>
    </row>
    <row r="13" spans="1:6">
      <c r="A13" s="6"/>
      <c r="B13" s="7"/>
      <c r="C13" s="8"/>
      <c r="D13" s="5"/>
      <c r="E13" s="8" t="s">
        <v>32</v>
      </c>
      <c r="F13" s="14">
        <f>SUM(F5:F12)</f>
        <v>264992.90730000002</v>
      </c>
    </row>
    <row r="14" spans="1:6" ht="30">
      <c r="A14" s="6"/>
      <c r="B14" s="7"/>
      <c r="C14" s="8"/>
      <c r="D14" s="5"/>
      <c r="E14" s="4" t="s">
        <v>33</v>
      </c>
      <c r="F14" s="4">
        <f>F13*12/100</f>
        <v>31799.148875999999</v>
      </c>
    </row>
    <row r="15" spans="1:6">
      <c r="A15" s="6"/>
      <c r="B15" s="7"/>
      <c r="C15" s="8"/>
      <c r="D15" s="5"/>
      <c r="E15" s="4"/>
      <c r="F15" s="4">
        <f>F14+F13</f>
        <v>296792.05617600004</v>
      </c>
    </row>
    <row r="16" spans="1:6" ht="30">
      <c r="A16" s="6"/>
      <c r="B16" s="7"/>
      <c r="C16" s="8"/>
      <c r="D16" s="5"/>
      <c r="E16" s="4" t="s">
        <v>34</v>
      </c>
      <c r="F16" s="4">
        <f>F15*1/100</f>
        <v>2967.9205617600005</v>
      </c>
    </row>
    <row r="17" spans="1:6">
      <c r="A17" s="6"/>
      <c r="B17" s="7"/>
      <c r="C17" s="8"/>
      <c r="D17" s="5"/>
      <c r="E17" s="4" t="s">
        <v>32</v>
      </c>
      <c r="F17" s="4">
        <f>F16+F15</f>
        <v>299759.97673776007</v>
      </c>
    </row>
  </sheetData>
  <mergeCells count="3">
    <mergeCell ref="A1:F1"/>
    <mergeCell ref="A2:F2"/>
    <mergeCell ref="A3:F3"/>
  </mergeCells>
  <pageMargins left="0.7" right="0.7" top="0.75" bottom="0.75" header="0.3" footer="0.3"/>
</worksheet>
</file>

<file path=xl/worksheets/sheet36.xml><?xml version="1.0" encoding="utf-8"?>
<worksheet xmlns="http://schemas.openxmlformats.org/spreadsheetml/2006/main" xmlns:r="http://schemas.openxmlformats.org/officeDocument/2006/relationships">
  <sheetPr>
    <tabColor theme="3" tint="0.59999389629810485"/>
  </sheetPr>
  <dimension ref="A1:F21"/>
  <sheetViews>
    <sheetView workbookViewId="0">
      <selection activeCell="A3" sqref="A3:F3"/>
    </sheetView>
  </sheetViews>
  <sheetFormatPr defaultRowHeight="15"/>
  <cols>
    <col min="1" max="1" width="9.140625" style="9"/>
    <col min="2" max="2" width="45.28515625" style="10" customWidth="1"/>
    <col min="3" max="3" width="10.140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38.25" customHeight="1">
      <c r="A3" s="95" t="s">
        <v>212</v>
      </c>
      <c r="B3" s="95"/>
      <c r="C3" s="95"/>
      <c r="D3" s="95"/>
      <c r="E3" s="95"/>
      <c r="F3" s="95"/>
    </row>
    <row r="4" spans="1:6">
      <c r="A4" s="2" t="s">
        <v>3</v>
      </c>
      <c r="B4" s="2" t="s">
        <v>4</v>
      </c>
      <c r="C4" s="2" t="s">
        <v>5</v>
      </c>
      <c r="D4" s="2" t="s">
        <v>6</v>
      </c>
      <c r="E4" s="2" t="s">
        <v>7</v>
      </c>
      <c r="F4" s="2" t="s">
        <v>8</v>
      </c>
    </row>
    <row r="5" spans="1:6" ht="30">
      <c r="A5" s="3">
        <v>1</v>
      </c>
      <c r="B5" s="4" t="s">
        <v>108</v>
      </c>
      <c r="C5" s="4">
        <v>1</v>
      </c>
      <c r="D5" s="5" t="s">
        <v>109</v>
      </c>
      <c r="E5" s="4">
        <v>330.4</v>
      </c>
      <c r="F5" s="4">
        <f>C5*E5</f>
        <v>330.4</v>
      </c>
    </row>
    <row r="6" spans="1:6" ht="120">
      <c r="A6" s="3" t="s">
        <v>213</v>
      </c>
      <c r="B6" s="4" t="s">
        <v>10</v>
      </c>
      <c r="C6" s="2">
        <v>50.47</v>
      </c>
      <c r="D6" s="5" t="s">
        <v>11</v>
      </c>
      <c r="E6" s="14">
        <v>153.84</v>
      </c>
      <c r="F6" s="44">
        <f t="shared" ref="F6:F10" si="0">C6*E6</f>
        <v>7764.3047999999999</v>
      </c>
    </row>
    <row r="7" spans="1:6" ht="105">
      <c r="A7" s="3" t="s">
        <v>121</v>
      </c>
      <c r="B7" s="4" t="s">
        <v>13</v>
      </c>
      <c r="C7" s="44">
        <v>18.829999999999998</v>
      </c>
      <c r="D7" s="5" t="s">
        <v>11</v>
      </c>
      <c r="E7" s="14">
        <v>415.58</v>
      </c>
      <c r="F7" s="44">
        <f t="shared" si="0"/>
        <v>7825.3713999999991</v>
      </c>
    </row>
    <row r="8" spans="1:6" ht="90">
      <c r="A8" s="3" t="s">
        <v>122</v>
      </c>
      <c r="B8" s="4" t="s">
        <v>15</v>
      </c>
      <c r="C8" s="2">
        <v>31.39</v>
      </c>
      <c r="D8" s="6" t="s">
        <v>11</v>
      </c>
      <c r="E8" s="14">
        <v>1438.96</v>
      </c>
      <c r="F8" s="44">
        <f t="shared" si="0"/>
        <v>45168.954400000002</v>
      </c>
    </row>
    <row r="9" spans="1:6" ht="120">
      <c r="A9" s="4" t="s">
        <v>214</v>
      </c>
      <c r="B9" s="4" t="s">
        <v>215</v>
      </c>
      <c r="C9" s="4">
        <v>37.67</v>
      </c>
      <c r="D9" s="4" t="s">
        <v>216</v>
      </c>
      <c r="E9" s="53">
        <v>4858.76</v>
      </c>
      <c r="F9" s="4">
        <f>C9*E9</f>
        <v>183029.48920000001</v>
      </c>
    </row>
    <row r="10" spans="1:6" ht="45">
      <c r="A10" s="4" t="s">
        <v>133</v>
      </c>
      <c r="B10" s="4" t="s">
        <v>19</v>
      </c>
      <c r="C10" s="4">
        <v>27.88</v>
      </c>
      <c r="D10" s="4" t="s">
        <v>20</v>
      </c>
      <c r="E10" s="4">
        <v>184.61</v>
      </c>
      <c r="F10" s="4">
        <f t="shared" si="0"/>
        <v>5146.9268000000002</v>
      </c>
    </row>
    <row r="11" spans="1:6">
      <c r="A11" s="6">
        <v>7</v>
      </c>
      <c r="B11" s="18" t="s">
        <v>21</v>
      </c>
      <c r="C11" s="2"/>
      <c r="D11" s="5"/>
      <c r="E11" s="8"/>
      <c r="F11" s="44"/>
    </row>
    <row r="12" spans="1:6">
      <c r="A12" s="6" t="s">
        <v>22</v>
      </c>
      <c r="B12" s="4" t="s">
        <v>104</v>
      </c>
      <c r="C12" s="4">
        <v>16.2</v>
      </c>
      <c r="D12" s="4" t="s">
        <v>11</v>
      </c>
      <c r="E12" s="4">
        <v>695.72</v>
      </c>
      <c r="F12" s="4">
        <f t="shared" ref="F12:F16" si="1">C12*E12</f>
        <v>11270.664000000001</v>
      </c>
    </row>
    <row r="13" spans="1:6">
      <c r="A13" s="6" t="s">
        <v>24</v>
      </c>
      <c r="B13" s="4" t="s">
        <v>123</v>
      </c>
      <c r="C13" s="4">
        <v>18.829999999999998</v>
      </c>
      <c r="D13" s="4" t="s">
        <v>11</v>
      </c>
      <c r="E13" s="4">
        <v>384.68</v>
      </c>
      <c r="F13" s="4">
        <f t="shared" si="1"/>
        <v>7243.5243999999993</v>
      </c>
    </row>
    <row r="14" spans="1:6">
      <c r="A14" s="6" t="s">
        <v>67</v>
      </c>
      <c r="B14" s="4" t="s">
        <v>124</v>
      </c>
      <c r="C14" s="4">
        <v>31.39</v>
      </c>
      <c r="D14" s="4" t="s">
        <v>11</v>
      </c>
      <c r="E14" s="4">
        <v>626.49</v>
      </c>
      <c r="F14" s="4">
        <f t="shared" si="1"/>
        <v>19665.521100000002</v>
      </c>
    </row>
    <row r="15" spans="1:6">
      <c r="A15" s="6" t="s">
        <v>70</v>
      </c>
      <c r="B15" s="4" t="s">
        <v>114</v>
      </c>
      <c r="C15" s="4">
        <v>32.4</v>
      </c>
      <c r="D15" s="4" t="s">
        <v>11</v>
      </c>
      <c r="E15" s="4">
        <v>345.8</v>
      </c>
      <c r="F15" s="4">
        <f t="shared" si="1"/>
        <v>11203.92</v>
      </c>
    </row>
    <row r="16" spans="1:6">
      <c r="A16" s="6" t="s">
        <v>30</v>
      </c>
      <c r="B16" s="4" t="s">
        <v>31</v>
      </c>
      <c r="C16" s="4">
        <v>50.47</v>
      </c>
      <c r="D16" s="4" t="s">
        <v>11</v>
      </c>
      <c r="E16" s="4">
        <v>177.1</v>
      </c>
      <c r="F16" s="4">
        <f t="shared" si="1"/>
        <v>8938.2369999999992</v>
      </c>
    </row>
    <row r="17" spans="1:6" ht="15.75">
      <c r="A17" s="6"/>
      <c r="B17" s="18"/>
      <c r="C17" s="8"/>
      <c r="D17" s="5"/>
      <c r="E17" s="8" t="s">
        <v>32</v>
      </c>
      <c r="F17" s="19">
        <f>SUM(F5:F16)</f>
        <v>307587.31310000003</v>
      </c>
    </row>
    <row r="18" spans="1:6" ht="30">
      <c r="A18" s="6"/>
      <c r="B18" s="18"/>
      <c r="C18" s="8"/>
      <c r="D18" s="5"/>
      <c r="E18" s="4" t="s">
        <v>33</v>
      </c>
      <c r="F18" s="4">
        <f>F17*12/100</f>
        <v>36910.477572000003</v>
      </c>
    </row>
    <row r="19" spans="1:6">
      <c r="A19" s="6"/>
      <c r="B19" s="18"/>
      <c r="C19" s="8"/>
      <c r="D19" s="5"/>
      <c r="E19" s="4"/>
      <c r="F19" s="4">
        <f>F18+F17</f>
        <v>344497.79067200003</v>
      </c>
    </row>
    <row r="20" spans="1:6" ht="30">
      <c r="A20" s="6"/>
      <c r="B20" s="18"/>
      <c r="C20" s="8"/>
      <c r="D20" s="5"/>
      <c r="E20" s="4" t="s">
        <v>34</v>
      </c>
      <c r="F20" s="4">
        <f>F19*1/100</f>
        <v>3444.9779067200002</v>
      </c>
    </row>
    <row r="21" spans="1:6">
      <c r="A21" s="6"/>
      <c r="B21" s="18"/>
      <c r="C21" s="8"/>
      <c r="D21" s="5"/>
      <c r="E21" s="4" t="s">
        <v>32</v>
      </c>
      <c r="F21" s="4">
        <f>F20+F19</f>
        <v>347942.76857872005</v>
      </c>
    </row>
  </sheetData>
  <mergeCells count="3">
    <mergeCell ref="A1:F1"/>
    <mergeCell ref="A2:F2"/>
    <mergeCell ref="A3:F3"/>
  </mergeCells>
  <pageMargins left="0.7" right="0.7" top="0.75" bottom="0.75" header="0.3" footer="0.3"/>
</worksheet>
</file>

<file path=xl/worksheets/sheet37.xml><?xml version="1.0" encoding="utf-8"?>
<worksheet xmlns="http://schemas.openxmlformats.org/spreadsheetml/2006/main" xmlns:r="http://schemas.openxmlformats.org/officeDocument/2006/relationships">
  <sheetPr>
    <tabColor theme="3" tint="0.59999389629810485"/>
  </sheetPr>
  <dimension ref="A1:F23"/>
  <sheetViews>
    <sheetView topLeftCell="A10"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62.25" customHeight="1">
      <c r="A3" s="95" t="s">
        <v>217</v>
      </c>
      <c r="B3" s="95"/>
      <c r="C3" s="95"/>
      <c r="D3" s="95"/>
      <c r="E3" s="95"/>
      <c r="F3" s="95"/>
    </row>
    <row r="4" spans="1:6">
      <c r="A4" s="2" t="s">
        <v>3</v>
      </c>
      <c r="B4" s="2" t="s">
        <v>4</v>
      </c>
      <c r="C4" s="2" t="s">
        <v>5</v>
      </c>
      <c r="D4" s="2" t="s">
        <v>6</v>
      </c>
      <c r="E4" s="2" t="s">
        <v>7</v>
      </c>
      <c r="F4" s="2" t="s">
        <v>8</v>
      </c>
    </row>
    <row r="5" spans="1:6" ht="120">
      <c r="A5" s="3" t="s">
        <v>9</v>
      </c>
      <c r="B5" s="4" t="s">
        <v>10</v>
      </c>
      <c r="C5" s="4">
        <v>36.340000000000003</v>
      </c>
      <c r="D5" s="4" t="s">
        <v>11</v>
      </c>
      <c r="E5" s="4">
        <v>139.58000000000001</v>
      </c>
      <c r="F5" s="4">
        <f t="shared" ref="F5:F12" si="0">C5*E5</f>
        <v>5072.3372000000008</v>
      </c>
    </row>
    <row r="6" spans="1:6" ht="105">
      <c r="A6" s="4" t="s">
        <v>12</v>
      </c>
      <c r="B6" s="4" t="s">
        <v>13</v>
      </c>
      <c r="C6" s="4">
        <v>3.3</v>
      </c>
      <c r="D6" s="4" t="s">
        <v>11</v>
      </c>
      <c r="E6" s="4">
        <v>415.58</v>
      </c>
      <c r="F6" s="4">
        <f t="shared" si="0"/>
        <v>1371.414</v>
      </c>
    </row>
    <row r="7" spans="1:6" ht="90">
      <c r="A7" s="4" t="s">
        <v>14</v>
      </c>
      <c r="B7" s="4" t="s">
        <v>15</v>
      </c>
      <c r="C7" s="4">
        <v>5.55</v>
      </c>
      <c r="D7" s="4" t="s">
        <v>11</v>
      </c>
      <c r="E7" s="4">
        <v>1438.96</v>
      </c>
      <c r="F7" s="4">
        <f t="shared" si="0"/>
        <v>7986.2280000000001</v>
      </c>
    </row>
    <row r="8" spans="1:6" ht="60">
      <c r="A8" s="13" t="s">
        <v>82</v>
      </c>
      <c r="B8" s="4" t="s">
        <v>83</v>
      </c>
      <c r="C8" s="14">
        <v>14.32</v>
      </c>
      <c r="D8" s="5" t="s">
        <v>11</v>
      </c>
      <c r="E8" s="8">
        <v>5891.97</v>
      </c>
      <c r="F8" s="14">
        <f t="shared" si="0"/>
        <v>84373.010399999999</v>
      </c>
    </row>
    <row r="9" spans="1:6" ht="120">
      <c r="A9" s="13" t="s">
        <v>84</v>
      </c>
      <c r="B9" s="4" t="s">
        <v>85</v>
      </c>
      <c r="C9" s="14">
        <v>6.93</v>
      </c>
      <c r="D9" s="5" t="s">
        <v>11</v>
      </c>
      <c r="E9" s="8">
        <v>6092.63</v>
      </c>
      <c r="F9" s="14">
        <f t="shared" si="0"/>
        <v>42221.925900000002</v>
      </c>
    </row>
    <row r="10" spans="1:6" ht="105">
      <c r="A10" s="4" t="s">
        <v>86</v>
      </c>
      <c r="B10" s="4" t="s">
        <v>87</v>
      </c>
      <c r="C10" s="4">
        <v>0.93</v>
      </c>
      <c r="D10" s="4" t="s">
        <v>88</v>
      </c>
      <c r="E10" s="4">
        <v>79086.94</v>
      </c>
      <c r="F10" s="4">
        <f t="shared" si="0"/>
        <v>73550.854200000002</v>
      </c>
    </row>
    <row r="11" spans="1:6" ht="105">
      <c r="A11" s="13" t="s">
        <v>89</v>
      </c>
      <c r="B11" s="4" t="s">
        <v>90</v>
      </c>
      <c r="C11" s="14">
        <v>1.1299999999999999</v>
      </c>
      <c r="D11" s="5" t="s">
        <v>88</v>
      </c>
      <c r="E11" s="8">
        <v>77259.94</v>
      </c>
      <c r="F11" s="14">
        <f t="shared" si="0"/>
        <v>87303.732199999999</v>
      </c>
    </row>
    <row r="12" spans="1:6" ht="45">
      <c r="A12" s="3" t="s">
        <v>145</v>
      </c>
      <c r="B12" s="54" t="s">
        <v>19</v>
      </c>
      <c r="C12" s="14">
        <v>104.72</v>
      </c>
      <c r="D12" s="3" t="s">
        <v>20</v>
      </c>
      <c r="E12" s="14">
        <v>184.61</v>
      </c>
      <c r="F12" s="4">
        <f t="shared" si="0"/>
        <v>19332.359200000003</v>
      </c>
    </row>
    <row r="13" spans="1:6">
      <c r="A13" s="5">
        <v>9</v>
      </c>
      <c r="B13" s="4" t="s">
        <v>21</v>
      </c>
      <c r="C13" s="4"/>
      <c r="D13" s="4"/>
      <c r="E13" s="4"/>
      <c r="F13" s="4"/>
    </row>
    <row r="14" spans="1:6">
      <c r="A14" s="6" t="s">
        <v>103</v>
      </c>
      <c r="B14" s="4" t="s">
        <v>104</v>
      </c>
      <c r="C14" s="4">
        <v>9.14</v>
      </c>
      <c r="D14" s="4" t="s">
        <v>11</v>
      </c>
      <c r="E14" s="4">
        <v>695.72</v>
      </c>
      <c r="F14" s="14">
        <f t="shared" ref="F14:F18" si="1">C14*E14</f>
        <v>6358.8808000000008</v>
      </c>
    </row>
    <row r="15" spans="1:6">
      <c r="A15" s="6" t="s">
        <v>105</v>
      </c>
      <c r="B15" s="4" t="s">
        <v>123</v>
      </c>
      <c r="C15" s="4">
        <v>3.3</v>
      </c>
      <c r="D15" s="4" t="s">
        <v>11</v>
      </c>
      <c r="E15" s="4">
        <v>384.68</v>
      </c>
      <c r="F15" s="14">
        <f t="shared" si="1"/>
        <v>1269.444</v>
      </c>
    </row>
    <row r="16" spans="1:6">
      <c r="A16" s="6" t="s">
        <v>26</v>
      </c>
      <c r="B16" s="4" t="s">
        <v>124</v>
      </c>
      <c r="C16" s="4">
        <v>5.55</v>
      </c>
      <c r="D16" s="4" t="s">
        <v>11</v>
      </c>
      <c r="E16" s="4">
        <v>626.49</v>
      </c>
      <c r="F16" s="14">
        <f t="shared" si="1"/>
        <v>3477.0194999999999</v>
      </c>
    </row>
    <row r="17" spans="1:6">
      <c r="A17" s="6" t="s">
        <v>28</v>
      </c>
      <c r="B17" s="4" t="s">
        <v>114</v>
      </c>
      <c r="C17" s="4">
        <v>18.28</v>
      </c>
      <c r="D17" s="4" t="s">
        <v>11</v>
      </c>
      <c r="E17" s="4">
        <v>345.8</v>
      </c>
      <c r="F17" s="14">
        <f t="shared" si="1"/>
        <v>6321.2240000000002</v>
      </c>
    </row>
    <row r="18" spans="1:6">
      <c r="A18" s="6" t="s">
        <v>106</v>
      </c>
      <c r="B18" s="4" t="s">
        <v>31</v>
      </c>
      <c r="C18" s="4">
        <v>36.340000000000003</v>
      </c>
      <c r="D18" s="4" t="s">
        <v>11</v>
      </c>
      <c r="E18" s="4">
        <v>177.1</v>
      </c>
      <c r="F18" s="14">
        <f t="shared" si="1"/>
        <v>6435.8140000000003</v>
      </c>
    </row>
    <row r="19" spans="1:6">
      <c r="A19" s="4"/>
      <c r="B19" s="4"/>
      <c r="C19" s="4"/>
      <c r="D19" s="4"/>
      <c r="E19" s="4" t="s">
        <v>32</v>
      </c>
      <c r="F19" s="4">
        <f>SUM(F5:F18)</f>
        <v>345074.24340000004</v>
      </c>
    </row>
    <row r="20" spans="1:6" ht="30">
      <c r="A20" s="6"/>
      <c r="B20" s="18"/>
      <c r="C20" s="8"/>
      <c r="D20" s="5"/>
      <c r="E20" s="4" t="s">
        <v>33</v>
      </c>
      <c r="F20" s="4">
        <f>F19*12/100</f>
        <v>41408.909208000005</v>
      </c>
    </row>
    <row r="21" spans="1:6">
      <c r="A21" s="6"/>
      <c r="B21" s="18"/>
      <c r="C21" s="8"/>
      <c r="D21" s="5"/>
      <c r="E21" s="4"/>
      <c r="F21" s="4">
        <f>F20+F19</f>
        <v>386483.15260800003</v>
      </c>
    </row>
    <row r="22" spans="1:6" ht="30">
      <c r="A22" s="6"/>
      <c r="B22" s="18"/>
      <c r="C22" s="8"/>
      <c r="D22" s="5"/>
      <c r="E22" s="4" t="s">
        <v>34</v>
      </c>
      <c r="F22" s="4">
        <f>F21*1/100</f>
        <v>3864.8315260800005</v>
      </c>
    </row>
    <row r="23" spans="1:6">
      <c r="A23" s="6"/>
      <c r="B23" s="18"/>
      <c r="C23" s="8"/>
      <c r="D23" s="5"/>
      <c r="E23" s="4" t="s">
        <v>32</v>
      </c>
      <c r="F23" s="4">
        <f>F22+F21</f>
        <v>390347.98413408</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3" tint="0.79998168889431442"/>
  </sheetPr>
  <dimension ref="A1:F16"/>
  <sheetViews>
    <sheetView topLeftCell="A10"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25.5" customHeight="1">
      <c r="A3" s="159" t="s">
        <v>237</v>
      </c>
      <c r="B3" s="160"/>
      <c r="C3" s="160"/>
      <c r="D3" s="160"/>
      <c r="E3" s="160"/>
      <c r="F3" s="161"/>
    </row>
    <row r="4" spans="1:6">
      <c r="A4" s="2" t="s">
        <v>3</v>
      </c>
      <c r="B4" s="2" t="s">
        <v>4</v>
      </c>
      <c r="C4" s="2" t="s">
        <v>5</v>
      </c>
      <c r="D4" s="2" t="s">
        <v>6</v>
      </c>
      <c r="E4" s="2" t="s">
        <v>7</v>
      </c>
      <c r="F4" s="2" t="s">
        <v>8</v>
      </c>
    </row>
    <row r="5" spans="1:6" ht="89.25">
      <c r="A5" s="155" t="s">
        <v>229</v>
      </c>
      <c r="B5" s="156" t="s">
        <v>228</v>
      </c>
      <c r="C5" s="157">
        <v>109.8</v>
      </c>
      <c r="D5" s="156" t="s">
        <v>37</v>
      </c>
      <c r="E5" s="156">
        <v>153.84</v>
      </c>
      <c r="F5" s="156">
        <f>C5*E5</f>
        <v>16891.632000000001</v>
      </c>
    </row>
    <row r="6" spans="1:6" ht="102">
      <c r="A6" s="155" t="s">
        <v>231</v>
      </c>
      <c r="B6" s="156" t="s">
        <v>230</v>
      </c>
      <c r="C6" s="157">
        <v>13.725</v>
      </c>
      <c r="D6" s="156" t="s">
        <v>39</v>
      </c>
      <c r="E6" s="156">
        <v>415.58</v>
      </c>
      <c r="F6" s="156">
        <f t="shared" ref="F6:F11" si="0">C6*E6</f>
        <v>5703.8354999999992</v>
      </c>
    </row>
    <row r="7" spans="1:6" ht="51">
      <c r="A7" s="155" t="s">
        <v>232</v>
      </c>
      <c r="B7" s="156" t="s">
        <v>233</v>
      </c>
      <c r="C7" s="157">
        <v>183</v>
      </c>
      <c r="D7" s="156" t="s">
        <v>41</v>
      </c>
      <c r="E7" s="156">
        <v>322.35000000000002</v>
      </c>
      <c r="F7" s="156">
        <f t="shared" si="0"/>
        <v>58990.05</v>
      </c>
    </row>
    <row r="8" spans="1:6" ht="63.75">
      <c r="A8" s="156" t="s">
        <v>234</v>
      </c>
      <c r="B8" s="156" t="s">
        <v>66</v>
      </c>
      <c r="C8" s="156">
        <v>18.3</v>
      </c>
      <c r="D8" s="156" t="s">
        <v>59</v>
      </c>
      <c r="E8" s="156">
        <v>4492.3599999999997</v>
      </c>
      <c r="F8" s="156">
        <f t="shared" si="0"/>
        <v>82210.187999999995</v>
      </c>
    </row>
    <row r="9" spans="1:6" ht="63.75">
      <c r="A9" s="156" t="s">
        <v>226</v>
      </c>
      <c r="B9" s="156" t="s">
        <v>225</v>
      </c>
      <c r="C9" s="156">
        <v>82.424000000000007</v>
      </c>
      <c r="D9" s="156" t="s">
        <v>53</v>
      </c>
      <c r="E9" s="156">
        <v>153.24</v>
      </c>
      <c r="F9" s="156">
        <f t="shared" si="0"/>
        <v>12630.653760000001</v>
      </c>
    </row>
    <row r="10" spans="1:6" ht="25.5">
      <c r="A10" s="156" t="s">
        <v>235</v>
      </c>
      <c r="B10" s="156" t="s">
        <v>227</v>
      </c>
      <c r="C10" s="156">
        <v>82.424000000000007</v>
      </c>
      <c r="D10" s="156" t="s">
        <v>41</v>
      </c>
      <c r="E10" s="156">
        <v>51.66</v>
      </c>
      <c r="F10" s="156">
        <f t="shared" si="0"/>
        <v>4258.0238399999998</v>
      </c>
    </row>
    <row r="11" spans="1:6" ht="89.25">
      <c r="A11" s="156" t="s">
        <v>238</v>
      </c>
      <c r="B11" s="156" t="s">
        <v>236</v>
      </c>
      <c r="C11" s="156">
        <v>109.2</v>
      </c>
      <c r="D11" s="156" t="s">
        <v>37</v>
      </c>
      <c r="E11" s="156">
        <v>4975.78</v>
      </c>
      <c r="F11" s="156">
        <f t="shared" si="0"/>
        <v>543355.17599999998</v>
      </c>
    </row>
    <row r="12" spans="1:6">
      <c r="A12" s="155">
        <v>8</v>
      </c>
      <c r="B12" s="156" t="s">
        <v>21</v>
      </c>
      <c r="C12" s="156"/>
      <c r="D12" s="156"/>
      <c r="E12" s="156"/>
      <c r="F12" s="156"/>
    </row>
    <row r="13" spans="1:6">
      <c r="A13" s="158" t="s">
        <v>22</v>
      </c>
      <c r="B13" s="156" t="s">
        <v>23</v>
      </c>
      <c r="C13" s="156">
        <v>63.728999999999999</v>
      </c>
      <c r="D13" s="156" t="s">
        <v>11</v>
      </c>
      <c r="E13" s="156">
        <v>786.44</v>
      </c>
      <c r="F13" s="156">
        <f t="shared" ref="F13:F14" si="1">C13*E13</f>
        <v>50119.034760000002</v>
      </c>
    </row>
    <row r="14" spans="1:6">
      <c r="A14" s="158" t="s">
        <v>24</v>
      </c>
      <c r="B14" s="156" t="s">
        <v>29</v>
      </c>
      <c r="C14" s="156">
        <v>16.47</v>
      </c>
      <c r="D14" s="156" t="s">
        <v>11</v>
      </c>
      <c r="E14" s="156">
        <v>436.52</v>
      </c>
      <c r="F14" s="156">
        <f t="shared" si="1"/>
        <v>7189.4843999999994</v>
      </c>
    </row>
    <row r="15" spans="1:6">
      <c r="A15" s="158" t="s">
        <v>67</v>
      </c>
      <c r="B15" s="156" t="s">
        <v>68</v>
      </c>
      <c r="C15" s="156">
        <v>50283</v>
      </c>
      <c r="D15" s="156" t="s">
        <v>69</v>
      </c>
      <c r="E15" s="156">
        <v>636</v>
      </c>
      <c r="F15" s="156">
        <v>32010</v>
      </c>
    </row>
    <row r="16" spans="1:6" s="55" customFormat="1" ht="15.75">
      <c r="A16" s="156"/>
      <c r="B16" s="156"/>
      <c r="C16" s="156"/>
      <c r="D16" s="156"/>
      <c r="E16" s="156" t="s">
        <v>32</v>
      </c>
      <c r="F16" s="156">
        <f>SUM(F5:F15)</f>
        <v>813358.07825999986</v>
      </c>
    </row>
  </sheetData>
  <mergeCells count="3">
    <mergeCell ref="A1:F1"/>
    <mergeCell ref="A2:F2"/>
    <mergeCell ref="A3:F3"/>
  </mergeCells>
  <pageMargins left="0.28000000000000003" right="0.16" top="0.47" bottom="0.17" header="0.3" footer="0.17"/>
  <pageSetup orientation="portrait" verticalDpi="0" r:id="rId1"/>
</worksheet>
</file>

<file path=xl/worksheets/sheet5.xml><?xml version="1.0" encoding="utf-8"?>
<worksheet xmlns="http://schemas.openxmlformats.org/spreadsheetml/2006/main" xmlns:r="http://schemas.openxmlformats.org/officeDocument/2006/relationships">
  <dimension ref="A1:F28"/>
  <sheetViews>
    <sheetView topLeftCell="A13"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3.25" customHeight="1">
      <c r="A3" s="149" t="s">
        <v>72</v>
      </c>
      <c r="B3" s="150"/>
      <c r="C3" s="150"/>
      <c r="D3" s="150"/>
      <c r="E3" s="150"/>
      <c r="F3" s="151"/>
    </row>
    <row r="4" spans="1:6">
      <c r="A4" s="2" t="s">
        <v>3</v>
      </c>
      <c r="B4" s="2" t="s">
        <v>4</v>
      </c>
      <c r="C4" s="2" t="s">
        <v>5</v>
      </c>
      <c r="D4" s="2" t="s">
        <v>6</v>
      </c>
      <c r="E4" s="2" t="s">
        <v>7</v>
      </c>
      <c r="F4" s="2" t="s">
        <v>8</v>
      </c>
    </row>
    <row r="5" spans="1:6" ht="135">
      <c r="A5" s="5">
        <v>1</v>
      </c>
      <c r="B5" s="4" t="s">
        <v>36</v>
      </c>
      <c r="C5" s="4">
        <v>1.359</v>
      </c>
      <c r="D5" s="4" t="s">
        <v>37</v>
      </c>
      <c r="E5" s="4">
        <v>139.58000000000001</v>
      </c>
      <c r="F5" s="4">
        <f>C5*E5</f>
        <v>189.68922000000001</v>
      </c>
    </row>
    <row r="6" spans="1:6" ht="135">
      <c r="A6" s="5">
        <v>2</v>
      </c>
      <c r="B6" s="4" t="s">
        <v>38</v>
      </c>
      <c r="C6" s="4">
        <v>0.17</v>
      </c>
      <c r="D6" s="4" t="s">
        <v>39</v>
      </c>
      <c r="E6" s="4">
        <v>415.58</v>
      </c>
      <c r="F6" s="4">
        <f t="shared" ref="F6:F23" si="0">C6*E6</f>
        <v>70.648600000000002</v>
      </c>
    </row>
    <row r="7" spans="1:6" ht="135">
      <c r="A7" s="5">
        <v>3</v>
      </c>
      <c r="B7" s="4" t="s">
        <v>40</v>
      </c>
      <c r="C7" s="4">
        <v>2.23</v>
      </c>
      <c r="D7" s="4" t="s">
        <v>41</v>
      </c>
      <c r="E7" s="4">
        <v>322.35000000000002</v>
      </c>
      <c r="F7" s="4">
        <f t="shared" si="0"/>
        <v>718.84050000000002</v>
      </c>
    </row>
    <row r="8" spans="1:6" ht="105">
      <c r="A8" s="5">
        <v>4</v>
      </c>
      <c r="B8" s="4" t="s">
        <v>42</v>
      </c>
      <c r="C8" s="4">
        <v>0.95799999999999996</v>
      </c>
      <c r="D8" s="4" t="s">
        <v>39</v>
      </c>
      <c r="E8" s="4">
        <v>3460.94</v>
      </c>
      <c r="F8" s="4">
        <f t="shared" si="0"/>
        <v>3315.58052</v>
      </c>
    </row>
    <row r="9" spans="1:6" ht="105">
      <c r="A9" s="5">
        <v>5</v>
      </c>
      <c r="B9" s="4" t="s">
        <v>73</v>
      </c>
      <c r="C9" s="4">
        <v>1.0469999999999999</v>
      </c>
      <c r="D9" s="4" t="s">
        <v>39</v>
      </c>
      <c r="E9" s="4">
        <v>3460.94</v>
      </c>
      <c r="F9" s="4">
        <f t="shared" si="0"/>
        <v>3623.6041799999998</v>
      </c>
    </row>
    <row r="10" spans="1:6" ht="75">
      <c r="A10" s="5">
        <v>6</v>
      </c>
      <c r="B10" s="4" t="s">
        <v>44</v>
      </c>
      <c r="C10" s="4">
        <v>6.87</v>
      </c>
      <c r="D10" s="4" t="s">
        <v>41</v>
      </c>
      <c r="E10" s="4">
        <v>184.61</v>
      </c>
      <c r="F10" s="4">
        <f t="shared" si="0"/>
        <v>1268.2707</v>
      </c>
    </row>
    <row r="11" spans="1:6" ht="135">
      <c r="A11" s="5">
        <v>7</v>
      </c>
      <c r="B11" s="4" t="s">
        <v>45</v>
      </c>
      <c r="C11" s="4">
        <v>6.7969999999999997</v>
      </c>
      <c r="D11" s="4" t="s">
        <v>39</v>
      </c>
      <c r="E11" s="4">
        <v>118.49</v>
      </c>
      <c r="F11" s="4">
        <f t="shared" si="0"/>
        <v>805.37652999999989</v>
      </c>
    </row>
    <row r="12" spans="1:6" ht="150">
      <c r="A12" s="5">
        <v>8</v>
      </c>
      <c r="B12" s="4" t="s">
        <v>46</v>
      </c>
      <c r="C12" s="4">
        <v>676.59</v>
      </c>
      <c r="D12" s="4" t="s">
        <v>47</v>
      </c>
      <c r="E12" s="4">
        <v>123.5164</v>
      </c>
      <c r="F12" s="4">
        <f t="shared" si="0"/>
        <v>83569.961076000007</v>
      </c>
    </row>
    <row r="13" spans="1:6" ht="105">
      <c r="A13" s="5">
        <v>9</v>
      </c>
      <c r="B13" s="4" t="s">
        <v>48</v>
      </c>
      <c r="C13" s="4">
        <v>231</v>
      </c>
      <c r="D13" s="4" t="s">
        <v>47</v>
      </c>
      <c r="E13" s="4">
        <v>67.877600000000001</v>
      </c>
      <c r="F13" s="4">
        <f t="shared" si="0"/>
        <v>15679.7256</v>
      </c>
    </row>
    <row r="14" spans="1:6" ht="150">
      <c r="A14" s="5">
        <v>10</v>
      </c>
      <c r="B14" s="4" t="s">
        <v>49</v>
      </c>
      <c r="C14" s="4">
        <v>64</v>
      </c>
      <c r="D14" s="4" t="s">
        <v>50</v>
      </c>
      <c r="E14" s="4">
        <v>391.12080000000003</v>
      </c>
      <c r="F14" s="4">
        <f t="shared" si="0"/>
        <v>25031.731200000002</v>
      </c>
    </row>
    <row r="15" spans="1:6" ht="300">
      <c r="A15" s="5">
        <v>11</v>
      </c>
      <c r="B15" s="4" t="s">
        <v>51</v>
      </c>
      <c r="C15" s="4">
        <v>20.446000000000002</v>
      </c>
      <c r="D15" s="4" t="s">
        <v>41</v>
      </c>
      <c r="E15" s="4">
        <v>582.90539999999999</v>
      </c>
      <c r="F15" s="4">
        <f t="shared" si="0"/>
        <v>11918.083808400001</v>
      </c>
    </row>
    <row r="16" spans="1:6" ht="120">
      <c r="A16" s="5">
        <v>12</v>
      </c>
      <c r="B16" s="4" t="s">
        <v>52</v>
      </c>
      <c r="C16" s="4">
        <v>20.446000000000002</v>
      </c>
      <c r="D16" s="4" t="s">
        <v>53</v>
      </c>
      <c r="E16" s="4">
        <v>53.49</v>
      </c>
      <c r="F16" s="4">
        <f t="shared" si="0"/>
        <v>1093.6565400000002</v>
      </c>
    </row>
    <row r="17" spans="1:6" ht="90">
      <c r="A17" s="5">
        <v>13</v>
      </c>
      <c r="B17" s="4" t="s">
        <v>54</v>
      </c>
      <c r="C17" s="4">
        <v>20.446000000000002</v>
      </c>
      <c r="D17" s="4" t="s">
        <v>53</v>
      </c>
      <c r="E17" s="4">
        <v>61.9</v>
      </c>
      <c r="F17" s="4">
        <f t="shared" si="0"/>
        <v>1265.6074000000001</v>
      </c>
    </row>
    <row r="18" spans="1:6" ht="60">
      <c r="A18" s="5">
        <v>14</v>
      </c>
      <c r="B18" s="4" t="s">
        <v>55</v>
      </c>
      <c r="C18" s="4">
        <v>14.87</v>
      </c>
      <c r="D18" s="4" t="s">
        <v>56</v>
      </c>
      <c r="E18" s="4">
        <v>877.72</v>
      </c>
      <c r="F18" s="4">
        <f t="shared" si="0"/>
        <v>13051.696399999999</v>
      </c>
    </row>
    <row r="19" spans="1:6">
      <c r="A19" s="5">
        <v>15</v>
      </c>
      <c r="B19" s="4" t="s">
        <v>21</v>
      </c>
      <c r="C19" s="4"/>
      <c r="D19" s="4"/>
      <c r="E19" s="4"/>
      <c r="F19" s="4"/>
    </row>
    <row r="20" spans="1:6">
      <c r="A20" s="6" t="s">
        <v>22</v>
      </c>
      <c r="B20" s="4" t="s">
        <v>23</v>
      </c>
      <c r="C20" s="4">
        <v>7.9029999999999996</v>
      </c>
      <c r="D20" s="4" t="s">
        <v>11</v>
      </c>
      <c r="E20" s="4">
        <v>786.44</v>
      </c>
      <c r="F20" s="4">
        <f t="shared" si="0"/>
        <v>6215.2353199999998</v>
      </c>
    </row>
    <row r="21" spans="1:6">
      <c r="A21" s="6" t="s">
        <v>24</v>
      </c>
      <c r="B21" s="4" t="s">
        <v>29</v>
      </c>
      <c r="C21" s="4">
        <v>1.8620000000000001</v>
      </c>
      <c r="D21" s="4" t="s">
        <v>11</v>
      </c>
      <c r="E21" s="4">
        <v>436.52</v>
      </c>
      <c r="F21" s="4">
        <f t="shared" si="0"/>
        <v>812.80024000000003</v>
      </c>
    </row>
    <row r="22" spans="1:6">
      <c r="A22" s="6" t="s">
        <v>67</v>
      </c>
      <c r="B22" s="4" t="s">
        <v>68</v>
      </c>
      <c r="C22" s="4">
        <v>7.2999999999999995E-2</v>
      </c>
      <c r="D22" s="4" t="s">
        <v>69</v>
      </c>
      <c r="E22" s="4">
        <v>636</v>
      </c>
      <c r="F22" s="4">
        <f t="shared" si="0"/>
        <v>46.427999999999997</v>
      </c>
    </row>
    <row r="23" spans="1:6">
      <c r="A23" s="6" t="s">
        <v>70</v>
      </c>
      <c r="B23" s="4" t="s">
        <v>71</v>
      </c>
      <c r="C23" s="4">
        <v>2</v>
      </c>
      <c r="D23" s="4" t="s">
        <v>74</v>
      </c>
      <c r="E23" s="4">
        <v>9500</v>
      </c>
      <c r="F23" s="4">
        <f t="shared" si="0"/>
        <v>19000</v>
      </c>
    </row>
    <row r="24" spans="1:6">
      <c r="A24" s="4"/>
      <c r="B24" s="4"/>
      <c r="C24" s="4"/>
      <c r="D24" s="4"/>
      <c r="E24" s="4" t="s">
        <v>32</v>
      </c>
      <c r="F24" s="4">
        <f>SUM(F5:F23)</f>
        <v>187676.93583440004</v>
      </c>
    </row>
    <row r="25" spans="1:6" ht="30">
      <c r="A25" s="6"/>
      <c r="B25" s="7"/>
      <c r="C25" s="8"/>
      <c r="D25" s="5"/>
      <c r="E25" s="4" t="s">
        <v>33</v>
      </c>
      <c r="F25" s="4">
        <f>F24*12/100</f>
        <v>22521.232300128006</v>
      </c>
    </row>
    <row r="26" spans="1:6">
      <c r="A26" s="6"/>
      <c r="B26" s="7"/>
      <c r="C26" s="8"/>
      <c r="D26" s="5"/>
      <c r="E26" s="4"/>
      <c r="F26" s="4">
        <f>F25+F24</f>
        <v>210198.16813452804</v>
      </c>
    </row>
    <row r="27" spans="1:6" ht="30">
      <c r="A27" s="6"/>
      <c r="B27" s="7"/>
      <c r="C27" s="8"/>
      <c r="D27" s="5"/>
      <c r="E27" s="4" t="s">
        <v>34</v>
      </c>
      <c r="F27" s="4">
        <f>F26*1/100</f>
        <v>2101.9816813452803</v>
      </c>
    </row>
    <row r="28" spans="1:6">
      <c r="A28" s="6"/>
      <c r="B28" s="7"/>
      <c r="C28" s="8"/>
      <c r="D28" s="5"/>
      <c r="E28" s="4" t="s">
        <v>32</v>
      </c>
      <c r="F28" s="4">
        <f>F27+F26</f>
        <v>212300.14981587333</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47.25" customHeight="1">
      <c r="A3" s="95" t="s">
        <v>75</v>
      </c>
      <c r="B3" s="95"/>
      <c r="C3" s="95"/>
      <c r="D3" s="95"/>
      <c r="E3" s="95"/>
      <c r="F3" s="95"/>
    </row>
    <row r="4" spans="1:6">
      <c r="A4" s="2" t="s">
        <v>3</v>
      </c>
      <c r="B4" s="2" t="s">
        <v>4</v>
      </c>
      <c r="C4" s="2" t="s">
        <v>5</v>
      </c>
      <c r="D4" s="2" t="s">
        <v>6</v>
      </c>
      <c r="E4" s="2" t="s">
        <v>7</v>
      </c>
      <c r="F4" s="2" t="s">
        <v>8</v>
      </c>
    </row>
    <row r="5" spans="1:6" ht="120">
      <c r="A5" s="3" t="s">
        <v>9</v>
      </c>
      <c r="B5" s="4" t="s">
        <v>10</v>
      </c>
      <c r="C5" s="4">
        <v>46.52</v>
      </c>
      <c r="D5" s="4" t="s">
        <v>11</v>
      </c>
      <c r="E5" s="4">
        <v>139.58000000000001</v>
      </c>
      <c r="F5" s="4">
        <f t="shared" ref="F5:F9" si="0">C5*E5</f>
        <v>6493.2616000000007</v>
      </c>
    </row>
    <row r="6" spans="1:6" ht="105">
      <c r="A6" s="4" t="s">
        <v>12</v>
      </c>
      <c r="B6" s="4" t="s">
        <v>13</v>
      </c>
      <c r="C6" s="4">
        <v>15.51</v>
      </c>
      <c r="D6" s="4" t="s">
        <v>11</v>
      </c>
      <c r="E6" s="4">
        <v>415.58</v>
      </c>
      <c r="F6" s="4">
        <f t="shared" si="0"/>
        <v>6445.6457999999993</v>
      </c>
    </row>
    <row r="7" spans="1:6" ht="90">
      <c r="A7" s="4" t="s">
        <v>14</v>
      </c>
      <c r="B7" s="4" t="s">
        <v>15</v>
      </c>
      <c r="C7" s="4">
        <v>25.43</v>
      </c>
      <c r="D7" s="4" t="s">
        <v>11</v>
      </c>
      <c r="E7" s="4">
        <v>1438.96</v>
      </c>
      <c r="F7" s="4">
        <f t="shared" si="0"/>
        <v>36592.752800000002</v>
      </c>
    </row>
    <row r="8" spans="1:6" ht="135">
      <c r="A8" s="4" t="s">
        <v>16</v>
      </c>
      <c r="B8" s="4" t="s">
        <v>17</v>
      </c>
      <c r="C8" s="4">
        <v>31.01</v>
      </c>
      <c r="D8" s="4" t="s">
        <v>11</v>
      </c>
      <c r="E8" s="4">
        <v>4858.76</v>
      </c>
      <c r="F8" s="4">
        <f t="shared" si="0"/>
        <v>150670.14760000003</v>
      </c>
    </row>
    <row r="9" spans="1:6" ht="45">
      <c r="A9" s="4" t="s">
        <v>18</v>
      </c>
      <c r="B9" s="4" t="s">
        <v>19</v>
      </c>
      <c r="C9" s="4">
        <v>33.92</v>
      </c>
      <c r="D9" s="4" t="s">
        <v>20</v>
      </c>
      <c r="E9" s="4">
        <v>184.61</v>
      </c>
      <c r="F9" s="4">
        <f t="shared" si="0"/>
        <v>6261.9712000000009</v>
      </c>
    </row>
    <row r="10" spans="1:6">
      <c r="A10" s="5">
        <v>6</v>
      </c>
      <c r="B10" s="4" t="s">
        <v>21</v>
      </c>
      <c r="C10" s="4"/>
      <c r="D10" s="4"/>
      <c r="E10" s="4"/>
      <c r="F10" s="4"/>
    </row>
    <row r="11" spans="1:6">
      <c r="A11" s="6" t="s">
        <v>22</v>
      </c>
      <c r="B11" s="4" t="s">
        <v>23</v>
      </c>
      <c r="C11" s="4">
        <v>13.33</v>
      </c>
      <c r="D11" s="4" t="s">
        <v>11</v>
      </c>
      <c r="E11" s="4">
        <v>786.44</v>
      </c>
      <c r="F11" s="4">
        <f t="shared" ref="F11:F15" si="1">C11*E11</f>
        <v>10483.245200000001</v>
      </c>
    </row>
    <row r="12" spans="1:6">
      <c r="A12" s="6" t="s">
        <v>24</v>
      </c>
      <c r="B12" s="4" t="s">
        <v>25</v>
      </c>
      <c r="C12" s="4">
        <v>15.51</v>
      </c>
      <c r="D12" s="4" t="s">
        <v>11</v>
      </c>
      <c r="E12" s="4">
        <v>319.88</v>
      </c>
      <c r="F12" s="4">
        <f t="shared" si="1"/>
        <v>4961.3387999999995</v>
      </c>
    </row>
    <row r="13" spans="1:6">
      <c r="A13" s="6" t="s">
        <v>26</v>
      </c>
      <c r="B13" s="4" t="s">
        <v>27</v>
      </c>
      <c r="C13" s="4">
        <v>25.43</v>
      </c>
      <c r="D13" s="4" t="s">
        <v>11</v>
      </c>
      <c r="E13" s="4">
        <v>721.18</v>
      </c>
      <c r="F13" s="4">
        <f>C13*E13</f>
        <v>18339.607399999997</v>
      </c>
    </row>
    <row r="14" spans="1:6">
      <c r="A14" s="6" t="s">
        <v>28</v>
      </c>
      <c r="B14" s="4" t="s">
        <v>29</v>
      </c>
      <c r="C14" s="4">
        <v>26.67</v>
      </c>
      <c r="D14" s="4" t="s">
        <v>11</v>
      </c>
      <c r="E14" s="4">
        <v>436.52</v>
      </c>
      <c r="F14" s="4">
        <f>C14*E14</f>
        <v>11641.9884</v>
      </c>
    </row>
    <row r="15" spans="1:6">
      <c r="A15" s="6" t="s">
        <v>30</v>
      </c>
      <c r="B15" s="4" t="s">
        <v>31</v>
      </c>
      <c r="C15" s="4">
        <v>46.52</v>
      </c>
      <c r="D15" s="4" t="s">
        <v>11</v>
      </c>
      <c r="E15" s="4">
        <v>177.1</v>
      </c>
      <c r="F15" s="4">
        <f t="shared" si="1"/>
        <v>8238.6920000000009</v>
      </c>
    </row>
    <row r="16" spans="1:6">
      <c r="A16" s="4"/>
      <c r="B16" s="4"/>
      <c r="C16" s="4"/>
      <c r="D16" s="4"/>
      <c r="E16" s="4" t="s">
        <v>32</v>
      </c>
      <c r="F16" s="4">
        <f>SUM(F5:F15)</f>
        <v>260128.65080000003</v>
      </c>
    </row>
    <row r="17" spans="1:6" ht="30">
      <c r="A17" s="6"/>
      <c r="B17" s="7"/>
      <c r="C17" s="8"/>
      <c r="D17" s="5"/>
      <c r="E17" s="4" t="s">
        <v>33</v>
      </c>
      <c r="F17" s="4">
        <f>F16*12/100</f>
        <v>31215.438096000002</v>
      </c>
    </row>
    <row r="18" spans="1:6">
      <c r="A18" s="6"/>
      <c r="B18" s="7"/>
      <c r="C18" s="8"/>
      <c r="D18" s="5"/>
      <c r="E18" s="4"/>
      <c r="F18" s="4">
        <f>F17+F16</f>
        <v>291344.08889600006</v>
      </c>
    </row>
    <row r="19" spans="1:6" ht="30">
      <c r="A19" s="6"/>
      <c r="B19" s="7"/>
      <c r="C19" s="8"/>
      <c r="D19" s="5"/>
      <c r="E19" s="4" t="s">
        <v>34</v>
      </c>
      <c r="F19" s="4">
        <f>F18*1/100</f>
        <v>2913.4408889600004</v>
      </c>
    </row>
    <row r="20" spans="1:6">
      <c r="A20" s="6"/>
      <c r="B20" s="7"/>
      <c r="C20" s="8"/>
      <c r="D20" s="5"/>
      <c r="E20" s="4" t="s">
        <v>32</v>
      </c>
      <c r="F20" s="4">
        <f>F19+F18</f>
        <v>294257.52978496003</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62.25" customHeight="1">
      <c r="A3" s="95" t="s">
        <v>76</v>
      </c>
      <c r="B3" s="95"/>
      <c r="C3" s="95"/>
      <c r="D3" s="95"/>
      <c r="E3" s="95"/>
      <c r="F3" s="95"/>
    </row>
    <row r="4" spans="1:6">
      <c r="A4" s="2" t="s">
        <v>3</v>
      </c>
      <c r="B4" s="2" t="s">
        <v>4</v>
      </c>
      <c r="C4" s="2" t="s">
        <v>5</v>
      </c>
      <c r="D4" s="2" t="s">
        <v>6</v>
      </c>
      <c r="E4" s="2" t="s">
        <v>7</v>
      </c>
      <c r="F4" s="2" t="s">
        <v>8</v>
      </c>
    </row>
    <row r="5" spans="1:6" ht="120">
      <c r="A5" s="3" t="s">
        <v>9</v>
      </c>
      <c r="B5" s="4" t="s">
        <v>10</v>
      </c>
      <c r="C5" s="4">
        <v>37.81</v>
      </c>
      <c r="D5" s="4" t="s">
        <v>11</v>
      </c>
      <c r="E5" s="4">
        <v>139.58000000000001</v>
      </c>
      <c r="F5" s="4">
        <f t="shared" ref="F5:F9" si="0">C5*E5</f>
        <v>5277.5198000000009</v>
      </c>
    </row>
    <row r="6" spans="1:6" ht="105">
      <c r="A6" s="4" t="s">
        <v>12</v>
      </c>
      <c r="B6" s="4" t="s">
        <v>13</v>
      </c>
      <c r="C6" s="4">
        <v>12.6</v>
      </c>
      <c r="D6" s="4" t="s">
        <v>11</v>
      </c>
      <c r="E6" s="4">
        <v>415.58</v>
      </c>
      <c r="F6" s="4">
        <f t="shared" si="0"/>
        <v>5236.308</v>
      </c>
    </row>
    <row r="7" spans="1:6" ht="90">
      <c r="A7" s="4" t="s">
        <v>14</v>
      </c>
      <c r="B7" s="4" t="s">
        <v>15</v>
      </c>
      <c r="C7" s="4">
        <v>20.67</v>
      </c>
      <c r="D7" s="4" t="s">
        <v>11</v>
      </c>
      <c r="E7" s="4">
        <v>1438.96</v>
      </c>
      <c r="F7" s="4">
        <f t="shared" si="0"/>
        <v>29743.303200000002</v>
      </c>
    </row>
    <row r="8" spans="1:6" ht="135">
      <c r="A8" s="4" t="s">
        <v>16</v>
      </c>
      <c r="B8" s="4" t="s">
        <v>17</v>
      </c>
      <c r="C8" s="4">
        <v>25.21</v>
      </c>
      <c r="D8" s="4" t="s">
        <v>11</v>
      </c>
      <c r="E8" s="4">
        <v>4858.76</v>
      </c>
      <c r="F8" s="4">
        <f t="shared" si="0"/>
        <v>122489.33960000001</v>
      </c>
    </row>
    <row r="9" spans="1:6" ht="45">
      <c r="A9" s="4" t="s">
        <v>18</v>
      </c>
      <c r="B9" s="4" t="s">
        <v>19</v>
      </c>
      <c r="C9" s="4">
        <v>16.54</v>
      </c>
      <c r="D9" s="4" t="s">
        <v>20</v>
      </c>
      <c r="E9" s="4">
        <v>184.61</v>
      </c>
      <c r="F9" s="4">
        <f t="shared" si="0"/>
        <v>3053.4494</v>
      </c>
    </row>
    <row r="10" spans="1:6">
      <c r="A10" s="5">
        <v>6</v>
      </c>
      <c r="B10" s="4" t="s">
        <v>21</v>
      </c>
      <c r="C10" s="4"/>
      <c r="D10" s="4"/>
      <c r="E10" s="4"/>
      <c r="F10" s="4"/>
    </row>
    <row r="11" spans="1:6">
      <c r="A11" s="6" t="s">
        <v>22</v>
      </c>
      <c r="B11" s="4" t="s">
        <v>23</v>
      </c>
      <c r="C11" s="4">
        <v>10.84</v>
      </c>
      <c r="D11" s="4" t="s">
        <v>11</v>
      </c>
      <c r="E11" s="4">
        <v>786.44</v>
      </c>
      <c r="F11" s="4">
        <f t="shared" ref="F11:F15" si="1">C11*E11</f>
        <v>8525.0096000000012</v>
      </c>
    </row>
    <row r="12" spans="1:6">
      <c r="A12" s="6" t="s">
        <v>24</v>
      </c>
      <c r="B12" s="4" t="s">
        <v>25</v>
      </c>
      <c r="C12" s="4">
        <v>12.6</v>
      </c>
      <c r="D12" s="4" t="s">
        <v>11</v>
      </c>
      <c r="E12" s="4">
        <v>319.88</v>
      </c>
      <c r="F12" s="4">
        <f t="shared" si="1"/>
        <v>4030.4879999999998</v>
      </c>
    </row>
    <row r="13" spans="1:6">
      <c r="A13" s="6" t="s">
        <v>26</v>
      </c>
      <c r="B13" s="4" t="s">
        <v>27</v>
      </c>
      <c r="C13" s="4">
        <v>20.67</v>
      </c>
      <c r="D13" s="4" t="s">
        <v>11</v>
      </c>
      <c r="E13" s="4">
        <v>721.18</v>
      </c>
      <c r="F13" s="4">
        <f>C13*E13</f>
        <v>14906.7906</v>
      </c>
    </row>
    <row r="14" spans="1:6">
      <c r="A14" s="6" t="s">
        <v>28</v>
      </c>
      <c r="B14" s="4" t="s">
        <v>29</v>
      </c>
      <c r="C14" s="4">
        <v>21.68</v>
      </c>
      <c r="D14" s="4" t="s">
        <v>11</v>
      </c>
      <c r="E14" s="4">
        <v>436.52</v>
      </c>
      <c r="F14" s="4">
        <f>C14*E14</f>
        <v>9463.7536</v>
      </c>
    </row>
    <row r="15" spans="1:6">
      <c r="A15" s="6" t="s">
        <v>30</v>
      </c>
      <c r="B15" s="4" t="s">
        <v>31</v>
      </c>
      <c r="C15" s="4">
        <v>37.81</v>
      </c>
      <c r="D15" s="4" t="s">
        <v>11</v>
      </c>
      <c r="E15" s="4">
        <v>177.1</v>
      </c>
      <c r="F15" s="4">
        <f t="shared" si="1"/>
        <v>6696.1509999999998</v>
      </c>
    </row>
    <row r="16" spans="1:6">
      <c r="A16" s="4"/>
      <c r="B16" s="4"/>
      <c r="C16" s="4"/>
      <c r="D16" s="4"/>
      <c r="E16" s="4" t="s">
        <v>32</v>
      </c>
      <c r="F16" s="4">
        <f>SUM(F5:F15)</f>
        <v>209422.11280000003</v>
      </c>
    </row>
    <row r="17" spans="1:6" ht="30">
      <c r="A17" s="6"/>
      <c r="B17" s="7"/>
      <c r="C17" s="8"/>
      <c r="D17" s="5"/>
      <c r="E17" s="4" t="s">
        <v>33</v>
      </c>
      <c r="F17" s="4">
        <f>F16*12/100</f>
        <v>25130.653536000005</v>
      </c>
    </row>
    <row r="18" spans="1:6">
      <c r="A18" s="6"/>
      <c r="B18" s="7"/>
      <c r="C18" s="8"/>
      <c r="D18" s="5"/>
      <c r="E18" s="4"/>
      <c r="F18" s="4">
        <f>F17+F16</f>
        <v>234552.76633600003</v>
      </c>
    </row>
    <row r="19" spans="1:6" ht="30">
      <c r="A19" s="6"/>
      <c r="B19" s="7"/>
      <c r="C19" s="8"/>
      <c r="D19" s="5"/>
      <c r="E19" s="4" t="s">
        <v>34</v>
      </c>
      <c r="F19" s="4">
        <f>F18*1/100</f>
        <v>2345.5276633600001</v>
      </c>
    </row>
    <row r="20" spans="1:6">
      <c r="A20" s="6"/>
      <c r="B20" s="7"/>
      <c r="C20" s="8"/>
      <c r="D20" s="5"/>
      <c r="E20" s="4" t="s">
        <v>32</v>
      </c>
      <c r="F20" s="4">
        <f>F19+F18</f>
        <v>236898.29399936003</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20"/>
  <sheetViews>
    <sheetView topLeftCell="A13"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4" customHeight="1">
      <c r="A3" s="95" t="s">
        <v>77</v>
      </c>
      <c r="B3" s="95"/>
      <c r="C3" s="95"/>
      <c r="D3" s="95"/>
      <c r="E3" s="95"/>
      <c r="F3" s="95"/>
    </row>
    <row r="4" spans="1:6">
      <c r="A4" s="2" t="s">
        <v>3</v>
      </c>
      <c r="B4" s="2" t="s">
        <v>4</v>
      </c>
      <c r="C4" s="2" t="s">
        <v>5</v>
      </c>
      <c r="D4" s="2" t="s">
        <v>6</v>
      </c>
      <c r="E4" s="2" t="s">
        <v>7</v>
      </c>
      <c r="F4" s="2" t="s">
        <v>8</v>
      </c>
    </row>
    <row r="5" spans="1:6" ht="120">
      <c r="A5" s="3" t="s">
        <v>9</v>
      </c>
      <c r="B5" s="4" t="s">
        <v>10</v>
      </c>
      <c r="C5" s="4">
        <v>127.44</v>
      </c>
      <c r="D5" s="4" t="s">
        <v>11</v>
      </c>
      <c r="E5" s="4">
        <v>139.58000000000001</v>
      </c>
      <c r="F5" s="4">
        <f t="shared" ref="F5:F9" si="0">C5*E5</f>
        <v>17788.075200000003</v>
      </c>
    </row>
    <row r="6" spans="1:6" ht="105">
      <c r="A6" s="4" t="s">
        <v>12</v>
      </c>
      <c r="B6" s="4" t="s">
        <v>13</v>
      </c>
      <c r="C6" s="4">
        <v>42.48</v>
      </c>
      <c r="D6" s="4" t="s">
        <v>11</v>
      </c>
      <c r="E6" s="4">
        <v>415.58</v>
      </c>
      <c r="F6" s="4">
        <f t="shared" si="0"/>
        <v>17653.838399999997</v>
      </c>
    </row>
    <row r="7" spans="1:6" ht="90">
      <c r="A7" s="4" t="s">
        <v>14</v>
      </c>
      <c r="B7" s="4" t="s">
        <v>15</v>
      </c>
      <c r="C7" s="4">
        <v>69.67</v>
      </c>
      <c r="D7" s="4" t="s">
        <v>11</v>
      </c>
      <c r="E7" s="4">
        <v>1438.96</v>
      </c>
      <c r="F7" s="4">
        <f t="shared" si="0"/>
        <v>100252.3432</v>
      </c>
    </row>
    <row r="8" spans="1:6" ht="135">
      <c r="A8" s="4" t="s">
        <v>16</v>
      </c>
      <c r="B8" s="4" t="s">
        <v>17</v>
      </c>
      <c r="C8" s="4">
        <v>84.96</v>
      </c>
      <c r="D8" s="4" t="s">
        <v>11</v>
      </c>
      <c r="E8" s="4">
        <v>4858.76</v>
      </c>
      <c r="F8" s="4">
        <f t="shared" si="0"/>
        <v>412800.24959999998</v>
      </c>
    </row>
    <row r="9" spans="1:6" ht="45">
      <c r="A9" s="4" t="s">
        <v>18</v>
      </c>
      <c r="B9" s="4" t="s">
        <v>19</v>
      </c>
      <c r="C9" s="4">
        <v>46.47</v>
      </c>
      <c r="D9" s="4" t="s">
        <v>20</v>
      </c>
      <c r="E9" s="4">
        <v>184.61</v>
      </c>
      <c r="F9" s="4">
        <f t="shared" si="0"/>
        <v>8578.8266999999996</v>
      </c>
    </row>
    <row r="10" spans="1:6">
      <c r="A10" s="5">
        <v>6</v>
      </c>
      <c r="B10" s="4" t="s">
        <v>21</v>
      </c>
      <c r="C10" s="4"/>
      <c r="D10" s="4"/>
      <c r="E10" s="4"/>
      <c r="F10" s="4"/>
    </row>
    <row r="11" spans="1:6">
      <c r="A11" s="6" t="s">
        <v>22</v>
      </c>
      <c r="B11" s="4" t="s">
        <v>23</v>
      </c>
      <c r="C11" s="4">
        <v>36.53</v>
      </c>
      <c r="D11" s="4" t="s">
        <v>11</v>
      </c>
      <c r="E11" s="4">
        <v>786.44</v>
      </c>
      <c r="F11" s="4">
        <f t="shared" ref="F11:F15" si="1">C11*E11</f>
        <v>28728.653200000004</v>
      </c>
    </row>
    <row r="12" spans="1:6">
      <c r="A12" s="6" t="s">
        <v>24</v>
      </c>
      <c r="B12" s="4" t="s">
        <v>25</v>
      </c>
      <c r="C12" s="4">
        <v>42.48</v>
      </c>
      <c r="D12" s="4" t="s">
        <v>11</v>
      </c>
      <c r="E12" s="4">
        <v>319.88</v>
      </c>
      <c r="F12" s="4">
        <f t="shared" si="1"/>
        <v>13588.502399999999</v>
      </c>
    </row>
    <row r="13" spans="1:6">
      <c r="A13" s="6" t="s">
        <v>26</v>
      </c>
      <c r="B13" s="4" t="s">
        <v>27</v>
      </c>
      <c r="C13" s="4">
        <v>69.67</v>
      </c>
      <c r="D13" s="4" t="s">
        <v>11</v>
      </c>
      <c r="E13" s="4">
        <v>721.18</v>
      </c>
      <c r="F13" s="4">
        <f>C13*E13</f>
        <v>50244.6106</v>
      </c>
    </row>
    <row r="14" spans="1:6">
      <c r="A14" s="6" t="s">
        <v>28</v>
      </c>
      <c r="B14" s="4" t="s">
        <v>29</v>
      </c>
      <c r="C14" s="4">
        <v>73.069999999999993</v>
      </c>
      <c r="D14" s="4" t="s">
        <v>11</v>
      </c>
      <c r="E14" s="4">
        <v>436.52</v>
      </c>
      <c r="F14" s="4">
        <f>C14*E14</f>
        <v>31896.516399999997</v>
      </c>
    </row>
    <row r="15" spans="1:6">
      <c r="A15" s="6" t="s">
        <v>30</v>
      </c>
      <c r="B15" s="4" t="s">
        <v>31</v>
      </c>
      <c r="C15" s="4">
        <v>127.44</v>
      </c>
      <c r="D15" s="4" t="s">
        <v>11</v>
      </c>
      <c r="E15" s="4">
        <v>177.1</v>
      </c>
      <c r="F15" s="4">
        <f t="shared" si="1"/>
        <v>22569.624</v>
      </c>
    </row>
    <row r="16" spans="1:6">
      <c r="A16" s="4"/>
      <c r="B16" s="4"/>
      <c r="C16" s="4"/>
      <c r="D16" s="4"/>
      <c r="E16" s="4" t="s">
        <v>32</v>
      </c>
      <c r="F16" s="4">
        <f>SUM(F5:F15)</f>
        <v>704101.23969999992</v>
      </c>
    </row>
    <row r="17" spans="1:6" ht="30">
      <c r="A17" s="6"/>
      <c r="B17" s="7"/>
      <c r="C17" s="8"/>
      <c r="D17" s="5"/>
      <c r="E17" s="4" t="s">
        <v>33</v>
      </c>
      <c r="F17" s="4">
        <f>F16*12/100</f>
        <v>84492.148763999998</v>
      </c>
    </row>
    <row r="18" spans="1:6">
      <c r="A18" s="6"/>
      <c r="B18" s="7"/>
      <c r="C18" s="8"/>
      <c r="D18" s="5"/>
      <c r="E18" s="4"/>
      <c r="F18" s="4">
        <f>F17+F16</f>
        <v>788593.38846399996</v>
      </c>
    </row>
    <row r="19" spans="1:6" ht="30">
      <c r="A19" s="6"/>
      <c r="B19" s="7"/>
      <c r="C19" s="8"/>
      <c r="D19" s="5"/>
      <c r="E19" s="4" t="s">
        <v>34</v>
      </c>
      <c r="F19" s="4">
        <f>F18*1/100</f>
        <v>7885.9338846399996</v>
      </c>
    </row>
    <row r="20" spans="1:6">
      <c r="A20" s="6"/>
      <c r="B20" s="7"/>
      <c r="C20" s="8"/>
      <c r="D20" s="5"/>
      <c r="E20" s="4" t="s">
        <v>32</v>
      </c>
      <c r="F20" s="4">
        <f>F19+F18</f>
        <v>796479.32234863995</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94" t="s">
        <v>0</v>
      </c>
      <c r="B1" s="94"/>
      <c r="C1" s="94"/>
      <c r="D1" s="94"/>
      <c r="E1" s="94"/>
      <c r="F1" s="94"/>
    </row>
    <row r="2" spans="1:6" ht="18.75">
      <c r="A2" s="94" t="s">
        <v>1</v>
      </c>
      <c r="B2" s="94"/>
      <c r="C2" s="94"/>
      <c r="D2" s="94"/>
      <c r="E2" s="94"/>
      <c r="F2" s="94"/>
    </row>
    <row r="3" spans="1:6" ht="50.25" customHeight="1">
      <c r="A3" s="95" t="s">
        <v>78</v>
      </c>
      <c r="B3" s="95"/>
      <c r="C3" s="95"/>
      <c r="D3" s="95"/>
      <c r="E3" s="95"/>
      <c r="F3" s="95"/>
    </row>
    <row r="4" spans="1:6">
      <c r="A4" s="2" t="s">
        <v>3</v>
      </c>
      <c r="B4" s="2" t="s">
        <v>4</v>
      </c>
      <c r="C4" s="2" t="s">
        <v>5</v>
      </c>
      <c r="D4" s="2" t="s">
        <v>6</v>
      </c>
      <c r="E4" s="2" t="s">
        <v>7</v>
      </c>
      <c r="F4" s="2" t="s">
        <v>8</v>
      </c>
    </row>
    <row r="5" spans="1:6" ht="120">
      <c r="A5" s="3" t="s">
        <v>9</v>
      </c>
      <c r="B5" s="4" t="s">
        <v>10</v>
      </c>
      <c r="C5" s="4">
        <v>76.47</v>
      </c>
      <c r="D5" s="4" t="s">
        <v>11</v>
      </c>
      <c r="E5" s="4">
        <v>139.58000000000001</v>
      </c>
      <c r="F5" s="4">
        <f t="shared" ref="F5:F9" si="0">C5*E5</f>
        <v>10673.6826</v>
      </c>
    </row>
    <row r="6" spans="1:6" ht="105">
      <c r="A6" s="4" t="s">
        <v>12</v>
      </c>
      <c r="B6" s="4" t="s">
        <v>13</v>
      </c>
      <c r="C6" s="4">
        <v>25.49</v>
      </c>
      <c r="D6" s="4" t="s">
        <v>11</v>
      </c>
      <c r="E6" s="4">
        <v>415.58</v>
      </c>
      <c r="F6" s="4">
        <f t="shared" si="0"/>
        <v>10593.134199999999</v>
      </c>
    </row>
    <row r="7" spans="1:6" ht="90">
      <c r="A7" s="4" t="s">
        <v>14</v>
      </c>
      <c r="B7" s="4" t="s">
        <v>15</v>
      </c>
      <c r="C7" s="4">
        <v>41.8</v>
      </c>
      <c r="D7" s="4" t="s">
        <v>11</v>
      </c>
      <c r="E7" s="4">
        <v>1438.96</v>
      </c>
      <c r="F7" s="4">
        <f t="shared" si="0"/>
        <v>60148.527999999998</v>
      </c>
    </row>
    <row r="8" spans="1:6" ht="135">
      <c r="A8" s="4" t="s">
        <v>16</v>
      </c>
      <c r="B8" s="4" t="s">
        <v>17</v>
      </c>
      <c r="C8" s="4">
        <v>50.98</v>
      </c>
      <c r="D8" s="4" t="s">
        <v>11</v>
      </c>
      <c r="E8" s="4">
        <v>4858.76</v>
      </c>
      <c r="F8" s="4">
        <f t="shared" si="0"/>
        <v>247699.58479999998</v>
      </c>
    </row>
    <row r="9" spans="1:6" ht="45">
      <c r="A9" s="4" t="s">
        <v>18</v>
      </c>
      <c r="B9" s="4" t="s">
        <v>19</v>
      </c>
      <c r="C9" s="4">
        <v>27.88</v>
      </c>
      <c r="D9" s="4" t="s">
        <v>20</v>
      </c>
      <c r="E9" s="4">
        <v>184.61</v>
      </c>
      <c r="F9" s="4">
        <f t="shared" si="0"/>
        <v>5146.9268000000002</v>
      </c>
    </row>
    <row r="10" spans="1:6">
      <c r="A10" s="5">
        <v>6</v>
      </c>
      <c r="B10" s="4" t="s">
        <v>21</v>
      </c>
      <c r="C10" s="4"/>
      <c r="D10" s="4"/>
      <c r="E10" s="4"/>
      <c r="F10" s="4"/>
    </row>
    <row r="11" spans="1:6">
      <c r="A11" s="6" t="s">
        <v>22</v>
      </c>
      <c r="B11" s="4" t="s">
        <v>23</v>
      </c>
      <c r="C11" s="4">
        <v>21.92</v>
      </c>
      <c r="D11" s="4" t="s">
        <v>11</v>
      </c>
      <c r="E11" s="4">
        <v>786.44</v>
      </c>
      <c r="F11" s="4">
        <f t="shared" ref="F11:F15" si="1">C11*E11</f>
        <v>17238.764800000001</v>
      </c>
    </row>
    <row r="12" spans="1:6">
      <c r="A12" s="6" t="s">
        <v>24</v>
      </c>
      <c r="B12" s="4" t="s">
        <v>25</v>
      </c>
      <c r="C12" s="4">
        <v>25.49</v>
      </c>
      <c r="D12" s="4" t="s">
        <v>11</v>
      </c>
      <c r="E12" s="4">
        <v>319.88</v>
      </c>
      <c r="F12" s="4">
        <f t="shared" si="1"/>
        <v>8153.7411999999995</v>
      </c>
    </row>
    <row r="13" spans="1:6">
      <c r="A13" s="6" t="s">
        <v>26</v>
      </c>
      <c r="B13" s="4" t="s">
        <v>27</v>
      </c>
      <c r="C13" s="4">
        <v>41.8</v>
      </c>
      <c r="D13" s="4" t="s">
        <v>11</v>
      </c>
      <c r="E13" s="4">
        <v>721.18</v>
      </c>
      <c r="F13" s="4">
        <f>C13*E13</f>
        <v>30145.323999999997</v>
      </c>
    </row>
    <row r="14" spans="1:6">
      <c r="A14" s="6" t="s">
        <v>28</v>
      </c>
      <c r="B14" s="4" t="s">
        <v>29</v>
      </c>
      <c r="C14" s="4">
        <v>43.84</v>
      </c>
      <c r="D14" s="4" t="s">
        <v>11</v>
      </c>
      <c r="E14" s="4">
        <v>436.52</v>
      </c>
      <c r="F14" s="4">
        <f>C14*E14</f>
        <v>19137.036800000002</v>
      </c>
    </row>
    <row r="15" spans="1:6">
      <c r="A15" s="6" t="s">
        <v>30</v>
      </c>
      <c r="B15" s="4" t="s">
        <v>31</v>
      </c>
      <c r="C15" s="4">
        <v>76.47</v>
      </c>
      <c r="D15" s="4" t="s">
        <v>11</v>
      </c>
      <c r="E15" s="4">
        <v>177.1</v>
      </c>
      <c r="F15" s="4">
        <f t="shared" si="1"/>
        <v>13542.837</v>
      </c>
    </row>
    <row r="16" spans="1:6">
      <c r="A16" s="4"/>
      <c r="B16" s="4"/>
      <c r="C16" s="4"/>
      <c r="D16" s="4"/>
      <c r="E16" s="4" t="s">
        <v>32</v>
      </c>
      <c r="F16" s="4">
        <f>SUM(F5:F15)</f>
        <v>422479.56020000001</v>
      </c>
    </row>
    <row r="17" spans="1:6" ht="30">
      <c r="A17" s="6"/>
      <c r="B17" s="7"/>
      <c r="C17" s="8"/>
      <c r="D17" s="5"/>
      <c r="E17" s="4" t="s">
        <v>33</v>
      </c>
      <c r="F17" s="4">
        <f>F16*12/100</f>
        <v>50697.547224000002</v>
      </c>
    </row>
    <row r="18" spans="1:6">
      <c r="A18" s="6"/>
      <c r="B18" s="7"/>
      <c r="C18" s="8"/>
      <c r="D18" s="5"/>
      <c r="E18" s="4"/>
      <c r="F18" s="4">
        <f>F17+F16</f>
        <v>473177.10742399999</v>
      </c>
    </row>
    <row r="19" spans="1:6" ht="30">
      <c r="A19" s="6"/>
      <c r="B19" s="7"/>
      <c r="C19" s="8"/>
      <c r="D19" s="5"/>
      <c r="E19" s="4" t="s">
        <v>34</v>
      </c>
      <c r="F19" s="4">
        <f>F18*1/100</f>
        <v>4731.7710742399995</v>
      </c>
    </row>
    <row r="20" spans="1:6">
      <c r="A20" s="6"/>
      <c r="B20" s="7"/>
      <c r="C20" s="8"/>
      <c r="D20" s="5"/>
      <c r="E20" s="4" t="s">
        <v>32</v>
      </c>
      <c r="F20" s="4">
        <f>F19+F18</f>
        <v>477908.87849823997</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2022-06-25T12:44:33Z</cp:lastPrinted>
  <dcterms:created xsi:type="dcterms:W3CDTF">2022-06-24T06:32:07Z</dcterms:created>
  <dcterms:modified xsi:type="dcterms:W3CDTF">2022-06-25T13:09:44Z</dcterms:modified>
</cp:coreProperties>
</file>