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s>
  <externalReferences>
    <externalReference r:id="rId29"/>
  </externalReferences>
  <calcPr calcId="124519"/>
</workbook>
</file>

<file path=xl/calcChain.xml><?xml version="1.0" encoding="utf-8"?>
<calcChain xmlns="http://schemas.openxmlformats.org/spreadsheetml/2006/main">
  <c r="C16" i="2"/>
  <c r="F16" s="1"/>
  <c r="C15"/>
  <c r="F15" s="1"/>
  <c r="C14"/>
  <c r="F14" s="1"/>
  <c r="C13"/>
  <c r="F13" s="1"/>
  <c r="C12"/>
  <c r="F12" s="1"/>
  <c r="F17" s="1"/>
  <c r="F19" i="28"/>
  <c r="F18"/>
  <c r="F17"/>
  <c r="F16"/>
  <c r="F15"/>
  <c r="F13"/>
  <c r="F12"/>
  <c r="F11"/>
  <c r="F10"/>
  <c r="F9"/>
  <c r="F8"/>
  <c r="F7"/>
  <c r="F6"/>
  <c r="F5"/>
  <c r="F20" s="1"/>
  <c r="F21" s="1"/>
  <c r="F22" s="1"/>
  <c r="F23" s="1"/>
  <c r="F24" s="1"/>
  <c r="F19" i="27"/>
  <c r="F18"/>
  <c r="F17"/>
  <c r="F16"/>
  <c r="F15"/>
  <c r="F13"/>
  <c r="F12"/>
  <c r="F11"/>
  <c r="F10"/>
  <c r="F9"/>
  <c r="F8"/>
  <c r="F7"/>
  <c r="F6"/>
  <c r="F5"/>
  <c r="F20" s="1"/>
  <c r="F21" s="1"/>
  <c r="F22" s="1"/>
  <c r="F23" s="1"/>
  <c r="F24" s="1"/>
  <c r="F16" i="26"/>
  <c r="F15"/>
  <c r="F14"/>
  <c r="F13"/>
  <c r="F12"/>
  <c r="F10"/>
  <c r="F9"/>
  <c r="F8"/>
  <c r="F7"/>
  <c r="F6"/>
  <c r="F5"/>
  <c r="F17" s="1"/>
  <c r="F18" s="1"/>
  <c r="F19" s="1"/>
  <c r="F20" s="1"/>
  <c r="F21" s="1"/>
  <c r="F18" i="2" l="1"/>
  <c r="F19" s="1"/>
  <c r="F22" i="25"/>
  <c r="F21"/>
  <c r="F20"/>
  <c r="F19"/>
  <c r="F18"/>
  <c r="F16"/>
  <c r="F15"/>
  <c r="F14"/>
  <c r="F13"/>
  <c r="F12"/>
  <c r="F11"/>
  <c r="F10"/>
  <c r="F9"/>
  <c r="F8"/>
  <c r="F7"/>
  <c r="F6"/>
  <c r="F5"/>
  <c r="F23" s="1"/>
  <c r="F24" s="1"/>
  <c r="F25" s="1"/>
  <c r="F26" s="1"/>
  <c r="F27" s="1"/>
  <c r="F20" i="2" l="1"/>
  <c r="F21" s="1"/>
  <c r="F13" i="24"/>
  <c r="F12"/>
  <c r="F11"/>
  <c r="F10"/>
  <c r="F8"/>
  <c r="F7"/>
  <c r="F6"/>
  <c r="F5"/>
  <c r="F14" s="1"/>
  <c r="F15" s="1"/>
  <c r="F16" s="1"/>
  <c r="F17" s="1"/>
  <c r="F18" s="1"/>
  <c r="F19" i="23" l="1"/>
  <c r="F18"/>
  <c r="F17"/>
  <c r="F16"/>
  <c r="F15"/>
  <c r="F13"/>
  <c r="F12"/>
  <c r="F11"/>
  <c r="F10"/>
  <c r="F9"/>
  <c r="F8"/>
  <c r="F7"/>
  <c r="F6"/>
  <c r="F5"/>
  <c r="F20" s="1"/>
  <c r="F21" s="1"/>
  <c r="F22" s="1"/>
  <c r="F23" s="1"/>
  <c r="F24" s="1"/>
  <c r="F19" i="22" l="1"/>
  <c r="F18"/>
  <c r="F17"/>
  <c r="F16"/>
  <c r="F15"/>
  <c r="F13"/>
  <c r="F12"/>
  <c r="F11"/>
  <c r="F10"/>
  <c r="F9"/>
  <c r="F8"/>
  <c r="F7"/>
  <c r="F6"/>
  <c r="F5"/>
  <c r="F20" s="1"/>
  <c r="F21" s="1"/>
  <c r="F22" s="1"/>
  <c r="F23" s="1"/>
  <c r="F24" s="1"/>
  <c r="F18" i="21"/>
  <c r="F17"/>
  <c r="F16"/>
  <c r="F15"/>
  <c r="F14"/>
  <c r="F12"/>
  <c r="F11"/>
  <c r="F10"/>
  <c r="F9"/>
  <c r="F8"/>
  <c r="F7"/>
  <c r="F6"/>
  <c r="F5"/>
  <c r="F19" s="1"/>
  <c r="F20" s="1"/>
  <c r="F21" s="1"/>
  <c r="F22" s="1"/>
  <c r="F23" s="1"/>
  <c r="F9" i="20" l="1"/>
  <c r="F8"/>
  <c r="F6"/>
  <c r="F5"/>
  <c r="F10" s="1"/>
  <c r="F11" s="1"/>
  <c r="F12" s="1"/>
  <c r="F13" s="1"/>
  <c r="F14" s="1"/>
  <c r="F18" i="19"/>
  <c r="F17"/>
  <c r="F16"/>
  <c r="F15"/>
  <c r="F14"/>
  <c r="F12"/>
  <c r="F11"/>
  <c r="F10"/>
  <c r="F9"/>
  <c r="F8"/>
  <c r="F7"/>
  <c r="F6"/>
  <c r="F5"/>
  <c r="F19" s="1"/>
  <c r="F20" s="1"/>
  <c r="F21" s="1"/>
  <c r="F22" s="1"/>
  <c r="F23" s="1"/>
  <c r="F9" i="18" l="1"/>
  <c r="F8"/>
  <c r="F6"/>
  <c r="F5"/>
  <c r="F10" s="1"/>
  <c r="F11" s="1"/>
  <c r="F12" s="1"/>
  <c r="F13" s="1"/>
  <c r="F14" s="1"/>
  <c r="F9" i="17"/>
  <c r="F8"/>
  <c r="F6"/>
  <c r="F5"/>
  <c r="F10" s="1"/>
  <c r="F11" s="1"/>
  <c r="F12" s="1"/>
  <c r="F13" s="1"/>
  <c r="F14" s="1"/>
  <c r="F12" i="16"/>
  <c r="F11"/>
  <c r="F9"/>
  <c r="F8"/>
  <c r="F7"/>
  <c r="F6"/>
  <c r="F5"/>
  <c r="F13" s="1"/>
  <c r="F14" s="1"/>
  <c r="F15" s="1"/>
  <c r="F16" s="1"/>
  <c r="F17" s="1"/>
  <c r="F20" i="15"/>
  <c r="F19"/>
  <c r="F18"/>
  <c r="F17"/>
  <c r="F16"/>
  <c r="F14"/>
  <c r="F13"/>
  <c r="F12"/>
  <c r="F11"/>
  <c r="F10"/>
  <c r="F9"/>
  <c r="F8"/>
  <c r="F7"/>
  <c r="F6"/>
  <c r="F5"/>
  <c r="F21" s="1"/>
  <c r="F22" s="1"/>
  <c r="F23" s="1"/>
  <c r="F24" s="1"/>
  <c r="F25" s="1"/>
  <c r="F9" i="14"/>
  <c r="F8"/>
  <c r="F6"/>
  <c r="F5"/>
  <c r="F10" s="1"/>
  <c r="F11" s="1"/>
  <c r="F12" s="1"/>
  <c r="F13" s="1"/>
  <c r="F14" s="1"/>
  <c r="F20" i="13"/>
  <c r="F19"/>
  <c r="F18"/>
  <c r="F17"/>
  <c r="F16"/>
  <c r="F14"/>
  <c r="F13"/>
  <c r="F12"/>
  <c r="F11"/>
  <c r="F10"/>
  <c r="F9"/>
  <c r="F8"/>
  <c r="F7"/>
  <c r="F6"/>
  <c r="F5"/>
  <c r="F21" s="1"/>
  <c r="F22" s="1"/>
  <c r="F23" s="1"/>
  <c r="F24" s="1"/>
  <c r="F25" s="1"/>
  <c r="F20" i="12"/>
  <c r="F19"/>
  <c r="F18"/>
  <c r="F17"/>
  <c r="F16"/>
  <c r="F14"/>
  <c r="F13"/>
  <c r="F12"/>
  <c r="F11"/>
  <c r="F10"/>
  <c r="F9"/>
  <c r="F8"/>
  <c r="F7"/>
  <c r="F6"/>
  <c r="F5"/>
  <c r="F21" s="1"/>
  <c r="F22" s="1"/>
  <c r="F23" s="1"/>
  <c r="F24" s="1"/>
  <c r="F25" s="1"/>
  <c r="F18" i="11" l="1"/>
  <c r="F17"/>
  <c r="F16"/>
  <c r="F15"/>
  <c r="F14"/>
  <c r="F12"/>
  <c r="F11"/>
  <c r="F10"/>
  <c r="F9"/>
  <c r="F8"/>
  <c r="F7"/>
  <c r="F6"/>
  <c r="F5"/>
  <c r="F19" s="1"/>
  <c r="F20" s="1"/>
  <c r="F21" s="1"/>
  <c r="F22" s="1"/>
  <c r="F23" s="1"/>
  <c r="F18" i="10"/>
  <c r="F17"/>
  <c r="F16"/>
  <c r="F15"/>
  <c r="F14"/>
  <c r="F12"/>
  <c r="F11"/>
  <c r="F10"/>
  <c r="F9"/>
  <c r="F8"/>
  <c r="F7"/>
  <c r="F6"/>
  <c r="F5"/>
  <c r="F19" s="1"/>
  <c r="F20" s="1"/>
  <c r="F21" s="1"/>
  <c r="F22" s="1"/>
  <c r="F23" s="1"/>
  <c r="F15" i="9"/>
  <c r="F14"/>
  <c r="F13"/>
  <c r="F12"/>
  <c r="F11"/>
  <c r="F9"/>
  <c r="F8"/>
  <c r="F7"/>
  <c r="F6"/>
  <c r="F5"/>
  <c r="F16" s="1"/>
  <c r="F17" s="1"/>
  <c r="F18" s="1"/>
  <c r="F19" s="1"/>
  <c r="F20" s="1"/>
  <c r="F18" i="8"/>
  <c r="F17"/>
  <c r="F16"/>
  <c r="F15"/>
  <c r="F14"/>
  <c r="F12"/>
  <c r="F11"/>
  <c r="F10"/>
  <c r="F9"/>
  <c r="F8"/>
  <c r="F7"/>
  <c r="F6"/>
  <c r="F19" s="1"/>
  <c r="F20" s="1"/>
  <c r="F21" s="1"/>
  <c r="F22" s="1"/>
  <c r="F23" s="1"/>
  <c r="F5"/>
  <c r="F15" i="7"/>
  <c r="F14"/>
  <c r="F13"/>
  <c r="F12"/>
  <c r="F11"/>
  <c r="F9"/>
  <c r="F8"/>
  <c r="F7"/>
  <c r="F6"/>
  <c r="F5"/>
  <c r="F16" s="1"/>
  <c r="F17" s="1"/>
  <c r="F18" s="1"/>
  <c r="F19" s="1"/>
  <c r="F20" s="1"/>
  <c r="F18" i="6"/>
  <c r="F17"/>
  <c r="F16"/>
  <c r="F15"/>
  <c r="F14"/>
  <c r="F12"/>
  <c r="F11"/>
  <c r="F10"/>
  <c r="F9"/>
  <c r="F8"/>
  <c r="F7"/>
  <c r="F6"/>
  <c r="F5"/>
  <c r="F19" s="1"/>
  <c r="F20" s="1"/>
  <c r="F21" s="1"/>
  <c r="F22" s="1"/>
  <c r="F23" s="1"/>
  <c r="F9" i="5" l="1"/>
  <c r="F8"/>
  <c r="F6"/>
  <c r="F5"/>
  <c r="F10" s="1"/>
  <c r="F11" s="1"/>
  <c r="F12" s="1"/>
  <c r="F13" s="1"/>
  <c r="F14" s="1"/>
  <c r="F9" i="4"/>
  <c r="F8"/>
  <c r="F6"/>
  <c r="F5"/>
  <c r="F10" s="1"/>
  <c r="F11" s="1"/>
  <c r="F12" s="1"/>
  <c r="F13" s="1"/>
  <c r="F14" s="1"/>
  <c r="F20" i="3" l="1"/>
  <c r="F19"/>
  <c r="F18"/>
  <c r="F17"/>
  <c r="F16"/>
  <c r="F14"/>
  <c r="F13"/>
  <c r="F12"/>
  <c r="F11"/>
  <c r="F10"/>
  <c r="F9"/>
  <c r="F8"/>
  <c r="F7"/>
  <c r="F6"/>
  <c r="F5"/>
  <c r="F21" s="1"/>
  <c r="F22" s="1"/>
  <c r="F23" s="1"/>
  <c r="F24" s="1"/>
  <c r="F25" s="1"/>
  <c r="F16" i="1" l="1"/>
  <c r="F15"/>
  <c r="F14"/>
  <c r="F13"/>
  <c r="F12"/>
  <c r="F10"/>
  <c r="F9"/>
  <c r="F8"/>
  <c r="F7"/>
  <c r="F6"/>
  <c r="F5"/>
  <c r="F17" s="1"/>
  <c r="F18" s="1"/>
  <c r="F19" s="1"/>
  <c r="F20" s="1"/>
  <c r="F21" s="1"/>
</calcChain>
</file>

<file path=xl/sharedStrings.xml><?xml version="1.0" encoding="utf-8"?>
<sst xmlns="http://schemas.openxmlformats.org/spreadsheetml/2006/main" count="1295" uniqueCount="233">
  <si>
    <t>RANCHI MUNICIPAL CORPORATION, RANCHI</t>
  </si>
  <si>
    <t xml:space="preserve">BILL OF QUANTITY </t>
  </si>
  <si>
    <t>Name of Work :- Construction of PCC road at sarna toli, in front house of jaglal pahan Under Ward No-02.</t>
  </si>
  <si>
    <t>Sl. No.</t>
  </si>
  <si>
    <t>Items of work</t>
  </si>
  <si>
    <t>Qnty.</t>
  </si>
  <si>
    <t>Unit</t>
  </si>
  <si>
    <t>Rate</t>
  </si>
  <si>
    <t>Amount</t>
  </si>
  <si>
    <t>Providing labour for cleaning of site as per specification and direction E/I.</t>
  </si>
  <si>
    <t>Each</t>
  </si>
  <si>
    <t xml:space="preserve">   2
5.1.10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</si>
  <si>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</si>
  <si>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</si>
  <si>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</si>
  <si>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</si>
  <si>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5.6.8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</si>
  <si>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</si>
  <si>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</si>
  <si>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</si>
  <si>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</si>
  <si>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 xml:space="preserve">Centring and shuttering including strutting ,propping etc and removal of form from Foundations,footings,base of column etc </t>
  </si>
  <si>
    <t>M2</t>
  </si>
  <si>
    <t>Carriage of materials</t>
  </si>
  <si>
    <t>i</t>
  </si>
  <si>
    <t xml:space="preserve"> Sand with lead of 49 km</t>
  </si>
  <si>
    <t>ii</t>
  </si>
  <si>
    <t>Sand local lead 13 km</t>
  </si>
  <si>
    <t>iii</t>
  </si>
  <si>
    <t>Stone Boulder with lead of 36 km</t>
  </si>
  <si>
    <t>iv</t>
  </si>
  <si>
    <t>Stone chips with lead of 22 km</t>
  </si>
  <si>
    <t>v</t>
  </si>
  <si>
    <t>Earth (lead 01 KM)</t>
  </si>
  <si>
    <t>TOTAL</t>
  </si>
  <si>
    <t>GST (12%)</t>
  </si>
  <si>
    <t>L. CESS (1%)</t>
  </si>
  <si>
    <t>Name of Work :- Construction of Drain at ram nagar from ganesh jee house to rajendra jee house Under Ward No-16.</t>
  </si>
  <si>
    <t>Providing man days for site clearence before and after the work etc.</t>
  </si>
  <si>
    <t>1
5.10.1</t>
  </si>
  <si>
    <t>Dismantling pucca brick or lime including stacking serviceable material in countable stacks withnn 15M.lead and disposal of unserviceable material with all lead completed as per direction of E/I.</t>
  </si>
  <si>
    <r>
      <t>M</t>
    </r>
    <r>
      <rPr>
        <vertAlign val="superscript"/>
        <sz val="10"/>
        <rFont val="Arial"/>
        <family val="2"/>
      </rPr>
      <t>3</t>
    </r>
  </si>
  <si>
    <t xml:space="preserve"> 1
  5.1.1 +5.1.2 </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</si>
  <si>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 (vide classification of soil item-B)</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</si>
  <si>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</si>
  <si>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</si>
  <si>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5.8.6</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</si>
  <si>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</si>
  <si>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</si>
  <si>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</si>
  <si>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5.3.30.1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</si>
  <si>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</si>
  <si>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6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</si>
  <si>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</si>
  <si>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</si>
  <si>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7
5.5.5(a)</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</si>
  <si>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</si>
  <si>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5.3.17.1</t>
  </si>
  <si>
    <t xml:space="preserve">Centering and Shuttering including struting,propping etc and removal of from for  Foundation, footing s bases of Coloumns etc for mass Concrete.                             </t>
  </si>
  <si>
    <t>Local sand 14 Km</t>
  </si>
  <si>
    <t>Total</t>
  </si>
  <si>
    <t>Name of Work :-Improvement of PCC road in EWS Qtr from Qtr. No-130 to Qtr No-131  in ward no-25.</t>
  </si>
  <si>
    <t xml:space="preserve">1
5.3.2.1
</t>
  </si>
  <si>
    <t>2
5.3.17.1</t>
  </si>
  <si>
    <t>Sand  (Lead Upto 42 km)</t>
  </si>
  <si>
    <t>Sand (Lead 15 KM)</t>
  </si>
  <si>
    <t>Name of Work :-Improvement of PCC road in subhas colony from pradeep jee house to sabita sadan house  in ward no-25.</t>
  </si>
  <si>
    <t>Name of Work :- Construction of PCC Road in shivdayal nagar from infront of ramprit house to vishwanath house and from bye pass main road to pandey jee house Under Ward No-26.</t>
  </si>
  <si>
    <t xml:space="preserve">   2
5.1.1 +5.1.2 </t>
  </si>
  <si>
    <t>6
5.3.11</t>
  </si>
  <si>
    <t>7
5.3.17.1</t>
  </si>
  <si>
    <t xml:space="preserve">8
5.5.5 </t>
  </si>
  <si>
    <t>\</t>
  </si>
  <si>
    <t>Stone Dust lead 22 km</t>
  </si>
  <si>
    <t>Name of Work :- Construction of PCC Road in (i) janta flat no-6  (ii) janta flat from 17 to 18 and (iii) LIG 89 to LIG 294 under ward no.- 26 of R.M.C, Ranchi.</t>
  </si>
  <si>
    <t xml:space="preserve">   1
5.1.1 +5.1.2   BCD</t>
  </si>
  <si>
    <t>3
5.6.8</t>
  </si>
  <si>
    <t xml:space="preserve">4
5.3.2.1
</t>
  </si>
  <si>
    <t>5
5.3.17.1</t>
  </si>
  <si>
    <t>Sand  (Lead Upto 47 km)</t>
  </si>
  <si>
    <t>Sand (Lead 16 KM)</t>
  </si>
  <si>
    <t>Stone Boulder (Lead 34  KM)</t>
  </si>
  <si>
    <t>Stone Chips (Lead 20 KM)</t>
  </si>
  <si>
    <t>Earth (Lead 01 KM)</t>
  </si>
  <si>
    <t>Name of Work :- Construction of PCC Road in (i) near imli chowk from shoaib chicken shop to shaood house (ii) ajad hind nagar from kashmiri house to md. Sultan house Under Ward No-26.</t>
  </si>
  <si>
    <t>Name of Work :- Construction of PCC Road in farooqi street from chandru house to md. Imtiyaz house and from MINI HYDT to md. Nasruddin house under ward no.- 26 of R.M.C, Ranchi.</t>
  </si>
  <si>
    <t>Name of Work :- Construction of Drain at anandpuri near govind apartment to harendra singh house in ward no-26.</t>
  </si>
  <si>
    <t xml:space="preserve"> 1
  5.1.1 +5.1.2 BCD</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</si>
  <si>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</si>
  <si>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</si>
  <si>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m3</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</si>
  <si>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</si>
  <si>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</si>
  <si>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</si>
  <si>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</si>
  <si>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m2</t>
  </si>
  <si>
    <t>7
5.3.30.1</t>
  </si>
  <si>
    <t>8
5.5.5(a)</t>
  </si>
  <si>
    <t xml:space="preserve"> </t>
  </si>
  <si>
    <t>Name of Work :- Construction of RCC Drain in budh vihar ashok kunj from t.k jha house to deepak ambsta house and two no culvert (1) near rameshwaram apartment (2) near transformer at ashok kunj main road in ward no-26.</t>
  </si>
  <si>
    <t>Name of Work :- Construction of Drain at Swarnjayanti Nagar chowrasia gali in ward no-27.</t>
  </si>
  <si>
    <t>1
 5.10.1</t>
  </si>
  <si>
    <t>Dismantling of Pucca brick or lime work ……do….all complete.</t>
  </si>
  <si>
    <t xml:space="preserve"> 2
  5.1.1</t>
  </si>
  <si>
    <t>4
5.8.6</t>
  </si>
  <si>
    <t>5
5.3.2</t>
  </si>
  <si>
    <t xml:space="preserve">6
5.2.34
</t>
  </si>
  <si>
    <t>7
5.7.11          +          5.7.12</t>
  </si>
  <si>
    <t>8
5.3.30.1</t>
  </si>
  <si>
    <t>9
5.5.5(a)</t>
  </si>
  <si>
    <t>10
5.3.17.1</t>
  </si>
  <si>
    <t xml:space="preserve"> 2
  5.1.1 +5.1.2 BCD</t>
  </si>
  <si>
    <t>Name of Work :-Construction of PCC road in kishore gunj road no-5/1 in ward no-27</t>
  </si>
  <si>
    <t>Name of Work :- Construction of Drain at shrinagar road no-05 from pappu verma house to singh jee house and infront of sipahijee house under in ward no-27.</t>
  </si>
  <si>
    <t xml:space="preserve">                                                                                                                                                                                                                                                                                                          </t>
  </si>
  <si>
    <t>4
 8.6.8</t>
  </si>
  <si>
    <t>7
5.7.11
+
5.7.12</t>
  </si>
  <si>
    <t>Providing 25mm thick cement plaster (1:4) with clean course sand F.M 1.5 includin screening curing with all leads and lifts of water, scaffoling taxes and royality all complete as per specification and direction of E/I. 1.5 mm cement punning</t>
  </si>
  <si>
    <t>9
5.5.5 (b)</t>
  </si>
  <si>
    <t>M.T.</t>
  </si>
  <si>
    <t>Carriage of Materials</t>
  </si>
  <si>
    <t>(i)</t>
  </si>
  <si>
    <r>
      <t>M</t>
    </r>
    <r>
      <rPr>
        <b/>
        <vertAlign val="superscript"/>
        <sz val="10"/>
        <rFont val="Century"/>
        <family val="1"/>
      </rPr>
      <t>3</t>
    </r>
  </si>
  <si>
    <t>(ii)</t>
  </si>
  <si>
    <t>(iii)</t>
  </si>
  <si>
    <t>(iv)</t>
  </si>
  <si>
    <t>(v)</t>
  </si>
  <si>
    <t>Name of Work :- Construction of PCC Road in shrinagar near rajesh jee house Under Ward No-27.</t>
  </si>
  <si>
    <t>2
5.3.11</t>
  </si>
  <si>
    <t>3
5.3.17.1</t>
  </si>
  <si>
    <t xml:space="preserve">4
5.5.5 </t>
  </si>
  <si>
    <t>5
5.10.2</t>
  </si>
  <si>
    <t>Dismentalling RCC work including Stacking serviceable materials in Countable stacks within 15 m lead and disposal of unserviceable materials with all leads complete as per direction</t>
  </si>
  <si>
    <t>Name of Work :-Construction of PCC road shivaji lane in ward no-27</t>
  </si>
  <si>
    <t>Name of Work :- Construction of PCC road in shiv shakti nagar from bajrang bali temple to lord shiva temple, in shri ram nagar near lingeshwar temple and RCC culvert infront of uday shop  in ward no-28.</t>
  </si>
  <si>
    <t>1
  5.1.1 +5.1.2 BCD</t>
  </si>
  <si>
    <t>3
8.8.6</t>
  </si>
  <si>
    <t xml:space="preserve">4
5.3.1.1
</t>
  </si>
  <si>
    <t>5
5.3.2.1</t>
  </si>
  <si>
    <t>6
5.3.30.1</t>
  </si>
  <si>
    <t>Providing  Precast R.C.C M 200 in nominal mix (1:1.5:3) in slab ……..do…..all complete as per specification and direction of E/I.</t>
  </si>
  <si>
    <t xml:space="preserve">7
5.5.5 </t>
  </si>
  <si>
    <t xml:space="preserve">SAY RS. </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</si>
  <si>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</si>
  <si>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</si>
  <si>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5.1.10</t>
  </si>
  <si>
    <t>3.
8.6.8</t>
  </si>
  <si>
    <t>4.
5.3.2</t>
  </si>
  <si>
    <t>5.               5.2.34</t>
  </si>
  <si>
    <t>Providing rough dressed course stone masonry in cement mortar (1:4) in foundation and plinth with hammer dressed stone ……………………………. all complete as per specification and direction of E/I</t>
  </si>
  <si>
    <t>6.
5.7.12</t>
  </si>
  <si>
    <t xml:space="preserve">Providing 25mm thick cement plaster (1:4) with clean course sand F.M 1.5 includin screening curing with all leads and lifts of water, scaffoling taxes and royality all complete as per specification and direction of E/I </t>
  </si>
  <si>
    <t>7.
5.8.23</t>
  </si>
  <si>
    <t>Providing two coats of snowcem of approved shade and make over old surface including washing cleaning, and preparing the walls, scaffolding, curing and taxes all complete as per building specification and direction of E/l.</t>
  </si>
  <si>
    <t>8.
16.91 DSR</t>
  </si>
  <si>
    <t>Providing and laying factory made coloured chamfered edge Cement Concrete paver blocks In footpath,park &amp;lawns drivewayor light &amp; traffic parking etc of required strength,thickness &amp; size/shape,made by table vibratory method using PU mould, laid in required colour &amp; pattern over 50 mm thick compacted bed of fine sand,compacting and proper embedding/laying ofinter locking paver blocks into the sand bedding layer through vibratory compaction by using plate vibrator,filling the joints with jamuna sand and cutting of paver blocks as per required size and pattern,finishing and sweeping extra sand in footpath,parks,lawns,drive ways or light traffic parking etc. complete as permanufacturer's specifications &amp; direction of Engineer-in-charge.80 mm thick C.C. paver block of M-30 grade with approved colour, design &amp; pattern.</t>
  </si>
  <si>
    <t>sqm</t>
  </si>
  <si>
    <t>Sand  (Lead Upto 49km)</t>
  </si>
  <si>
    <r>
      <t>M</t>
    </r>
    <r>
      <rPr>
        <vertAlign val="superscript"/>
        <sz val="10"/>
        <rFont val="Century"/>
        <family val="1"/>
      </rPr>
      <t>3</t>
    </r>
  </si>
  <si>
    <t>Local Sand (Lead 14KM)</t>
  </si>
  <si>
    <t>Stone Boulder (Lead 36 KM)</t>
  </si>
  <si>
    <t>Stone Chips (Lead 22 KM)</t>
  </si>
  <si>
    <t>Name of Work :- construction of Beautification of Jhirgi Toli Akhra under ward no 35.</t>
  </si>
  <si>
    <t>7.
5.6.20   BCD</t>
  </si>
  <si>
    <t>Providing and laying 25mm thick kotah stone tiles in risers of steps, skirting and pillars of approved size, texture and colour laid over 12mm thick cement mortar (1:3) and jointed with grey cement slurry mixed with pigment to match the shade of the slab including rubbing to granolithic finish with approved quality of carborandum stone including cost of curing, taxes and royalty all complete as per building specification and direction of E/I.</t>
  </si>
  <si>
    <t>8.
5.8.23</t>
  </si>
  <si>
    <t>9.
16.91 DSR</t>
  </si>
  <si>
    <t>Name of Work :- Construction of Drain at ghanshi mohalla under in ward no-38.</t>
  </si>
  <si>
    <t>Name of Work :-Supplying and fixing of paver blocks under ward no-41 patel nagar phase II, gyatri nagar jhanda chowk and patel nagar sarna asthal.</t>
  </si>
  <si>
    <t>Earth Work Excavation for structure as per technical specification clause 305.1 including setting out ,construction of shoring and brading in foundation trenches complete as per drawing and Technical specification.</t>
  </si>
  <si>
    <t>2
5.1.1</t>
  </si>
  <si>
    <t xml:space="preserve">3
5.3.2.1
</t>
  </si>
  <si>
    <t>Providing and laying in position specidied grade of cement concrete do…….1:1.5:3 (1 cement 1.5 coarse sand (zone-II): 3 graded stone aggregate 200 mm nominal size.</t>
  </si>
  <si>
    <t>4
DSR
2019
16.91</t>
  </si>
  <si>
    <t>Providing and laying factory made chamfered edge cement concrete paver blocks in footpath,parks lawns drive ways or light traffic parking etc, required strength,thickness &amp; size and shape ,made by table vibratory method... do.......E/I.</t>
  </si>
  <si>
    <t>Local Sand with lead of 18 km</t>
  </si>
  <si>
    <t xml:space="preserve"> Sand with lead of 42 km</t>
  </si>
  <si>
    <t>Stone chips with lead of 15 km</t>
  </si>
  <si>
    <t>Name of Work :- Repairing of drain at south office para from beside meghdut appartment to sambridhi complex under in ward no-43.</t>
  </si>
  <si>
    <t>2
5.10.2</t>
  </si>
  <si>
    <t>Dismantling Plain Cement or lime work …do… ..all complete as per ……….E/I.</t>
  </si>
  <si>
    <t xml:space="preserve"> 3
  5.1.1 +5.1.2 BCD</t>
  </si>
  <si>
    <t>4
5.1.10</t>
  </si>
  <si>
    <t>5
 8.6.8</t>
  </si>
  <si>
    <t>6
5.3.2</t>
  </si>
  <si>
    <t xml:space="preserve">7
5.2.34
</t>
  </si>
  <si>
    <t>8
5.7.11          +          5.7.12</t>
  </si>
  <si>
    <t>9
5.3.30.1</t>
  </si>
  <si>
    <t xml:space="preserve">10
5.5.4 </t>
  </si>
  <si>
    <t>11
5.5.5 (b)</t>
  </si>
  <si>
    <t>12
5.3.17.1</t>
  </si>
  <si>
    <t>Stone Boulder with lead of 29 km</t>
  </si>
  <si>
    <t xml:space="preserve">   2
5.1.1+
5.1.2</t>
  </si>
  <si>
    <t>Sand lead 18 km</t>
  </si>
  <si>
    <t>Name of Work :- Construction of PCC Road at dwarikapuri road no-08 from river side main road to mandir vai house of ranjan mishra = under ward no.- 46 of R.M.C, Ranchi.</t>
  </si>
  <si>
    <t>Name of Work :- Construction of Drain at namkum khatal from mandir to house of sadu yadav and house of devi under in ward no-47.</t>
  </si>
  <si>
    <t>3
 8.6.8</t>
  </si>
  <si>
    <t>8
5.5.5 (b)</t>
  </si>
  <si>
    <t>9
5.3.17.1</t>
  </si>
  <si>
    <t>Name of Work :- Construction of Drain at namkum khatal from house of fuljhari devi to house of pachiya devi and out fall under in ward no-47.</t>
  </si>
  <si>
    <t xml:space="preserve">RANCHI MUNICIPAL CORPORATION,RANCHI
</t>
  </si>
  <si>
    <t>BILL OF QUANTITY</t>
  </si>
  <si>
    <t xml:space="preserve"> CONSTRUCTION OF PCC ROAD NEAR CHANDARBHUSAN JI, PINKY SINHA JI HOUSE AT NAGRA DHIPA CHIROUNDI BAZAR  WARD-03.</t>
  </si>
  <si>
    <t>Sl No.</t>
  </si>
  <si>
    <t>Particulars or item of works</t>
  </si>
  <si>
    <t>Quantity</t>
  </si>
  <si>
    <t xml:space="preserve">Rate    (in Rs.) </t>
  </si>
  <si>
    <t>Amount   (in Rs.)</t>
  </si>
  <si>
    <t>2.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</si>
  <si>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</si>
  <si>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Cum</t>
  </si>
  <si>
    <t>3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</si>
  <si>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</si>
  <si>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4       (J.B.C.D.-5.6.8)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</si>
  <si>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</si>
  <si>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5. 
5.3.2.1</t>
  </si>
  <si>
    <t>Providing PCC  M-200 in nominal mix of (1:1.5:3) in foundation with approved quality of stone chips 20 mm to 6mm size graded and clean coarse sand of F.M 2.5 to 3 including screening,shuttering,mixing cement concrete in mixer and placing in position,vibrating,striking,curing,taxes and royalty all complete as per building specification and direction of Engineer-in-charge.</t>
  </si>
  <si>
    <t>6. (5.3.17)</t>
  </si>
  <si>
    <t>centering and shutring including strutting, propping etc……….</t>
  </si>
  <si>
    <t>CARRIAGE</t>
  </si>
  <si>
    <t>SAND-LEAD-49KM</t>
  </si>
  <si>
    <t>M³</t>
  </si>
  <si>
    <t>SAND LOCAL-LEAD-14KM</t>
  </si>
  <si>
    <t>CHIPS-LEAD-22KM</t>
  </si>
  <si>
    <t>BOULDER-LEAD-36KM</t>
  </si>
  <si>
    <t>EARTH-LEAD-1km</t>
  </si>
  <si>
    <t>GST 12%</t>
  </si>
  <si>
    <t>Add 1% Labour cess</t>
  </si>
  <si>
    <t>GRAND TOTAL</t>
  </si>
  <si>
    <t>Name of Work :- Construction of Drain at Swarnjayanti Nagar Devnath kumar house to rai jee house in ward no-27.</t>
  </si>
  <si>
    <t>Name of Work :-Construction of PCC road in shrinagar chotu dukan gali  in ward           no-27</t>
  </si>
  <si>
    <t>Name of Work :-Construction of PCC road in madhukam mahuwa toli arup glour mil to manoj Tigga house  in ward no-28.</t>
  </si>
  <si>
    <t>Name of Work :- Construction of Bequtfication of Birsa nagar akhra under ward               no 35.</t>
  </si>
</sst>
</file>

<file path=xl/styles.xml><?xml version="1.0" encoding="utf-8"?>
<styleSheet xmlns="http://schemas.openxmlformats.org/spreadsheetml/2006/main">
  <numFmts count="2">
    <numFmt numFmtId="164" formatCode="0.000"/>
    <numFmt numFmtId="165" formatCode="0.0"/>
  </numFmts>
  <fonts count="25">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0"/>
      <color theme="1"/>
      <name val="Arial"/>
      <family val="2"/>
    </font>
    <font>
      <vertAlign val="superscript"/>
      <sz val="10"/>
      <name val="Arial"/>
      <family val="2"/>
    </font>
    <font>
      <b/>
      <sz val="9"/>
      <color theme="1"/>
      <name val="Century"/>
      <family val="1"/>
    </font>
    <font>
      <b/>
      <sz val="12"/>
      <color theme="1"/>
      <name val="Calibri"/>
      <family val="2"/>
      <scheme val="minor"/>
    </font>
    <font>
      <b/>
      <vertAlign val="superscript"/>
      <sz val="10"/>
      <name val="Century"/>
      <family val="1"/>
    </font>
    <font>
      <vertAlign val="superscript"/>
      <sz val="10"/>
      <name val="Century"/>
      <family val="1"/>
    </font>
    <font>
      <b/>
      <u/>
      <sz val="24"/>
      <color theme="1"/>
      <name val="Cambria"/>
      <family val="1"/>
      <scheme val="major"/>
    </font>
    <font>
      <b/>
      <u/>
      <sz val="24"/>
      <color theme="1"/>
      <name val="Calibri"/>
      <family val="2"/>
      <scheme val="minor"/>
    </font>
    <font>
      <b/>
      <sz val="28"/>
      <color theme="1"/>
      <name val="Cambria"/>
      <family val="1"/>
      <scheme val="major"/>
    </font>
    <font>
      <b/>
      <u/>
      <sz val="28"/>
      <color theme="1"/>
      <name val="Cambria"/>
      <family val="1"/>
      <scheme val="major"/>
    </font>
    <font>
      <b/>
      <sz val="16"/>
      <color theme="1"/>
      <name val="Calibri"/>
      <family val="2"/>
      <scheme val="minor"/>
    </font>
    <font>
      <sz val="12"/>
      <color theme="1"/>
      <name val="Calibri"/>
      <family val="2"/>
      <scheme val="minor"/>
    </font>
    <font>
      <sz val="10"/>
      <color theme="1"/>
      <name val="Calibri"/>
      <family val="2"/>
      <scheme val="minor"/>
    </font>
    <font>
      <sz val="10"/>
      <color theme="1"/>
      <name val="Century"/>
      <family val="1"/>
    </font>
    <font>
      <sz val="9"/>
      <color theme="1"/>
      <name val="Century"/>
      <family val="1"/>
    </font>
    <font>
      <b/>
      <sz val="12"/>
      <color theme="1"/>
      <name val="Times New Roman"/>
      <family val="1"/>
    </font>
    <font>
      <sz val="12"/>
      <color theme="1"/>
      <name val="Times New Roman"/>
      <family val="1"/>
    </font>
    <font>
      <b/>
      <sz val="12"/>
      <color theme="1"/>
      <name val="Century"/>
      <family val="1"/>
    </font>
    <font>
      <b/>
      <u/>
      <sz val="10"/>
      <color theme="1"/>
      <name val="Century"/>
      <family val="1"/>
    </font>
    <font>
      <sz val="11"/>
      <color theme="1"/>
      <name val="Century"/>
      <family val="1"/>
    </font>
    <font>
      <sz val="16"/>
      <color theme="1"/>
      <name val="Calibri"/>
      <family val="2"/>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auto="1"/>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84">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3" xfId="0" applyNumberFormat="1"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6" fillId="0" borderId="1" xfId="0" applyFont="1" applyBorder="1" applyAlignment="1">
      <alignment horizontal="center" vertical="center"/>
    </xf>
    <xf numFmtId="2" fontId="1" fillId="0" borderId="1" xfId="0" applyNumberFormat="1" applyFont="1" applyBorder="1" applyAlignment="1">
      <alignment vertical="center" wrapText="1"/>
    </xf>
    <xf numFmtId="2" fontId="7" fillId="0" borderId="1" xfId="0" applyNumberFormat="1" applyFont="1" applyBorder="1" applyAlignment="1">
      <alignment horizontal="center" vertical="center"/>
    </xf>
    <xf numFmtId="2" fontId="1" fillId="0" borderId="2"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2" fontId="1" fillId="0" borderId="0" xfId="0" applyNumberFormat="1" applyFont="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2" fontId="15" fillId="0" borderId="1" xfId="0" applyNumberFormat="1" applyFont="1" applyBorder="1" applyAlignment="1">
      <alignment horizontal="center" vertical="center"/>
    </xf>
    <xf numFmtId="0" fontId="15" fillId="0" borderId="1" xfId="0" applyFont="1" applyBorder="1" applyAlignment="1">
      <alignment vertical="top" wrapText="1"/>
    </xf>
    <xf numFmtId="2" fontId="15" fillId="0" borderId="1" xfId="0" applyNumberFormat="1" applyFont="1" applyBorder="1" applyAlignment="1">
      <alignment horizontal="center" vertical="center" wrapText="1"/>
    </xf>
    <xf numFmtId="0" fontId="15" fillId="0" borderId="1" xfId="0" applyFont="1" applyBorder="1" applyAlignment="1">
      <alignment horizontal="left" vertical="top" wrapText="1"/>
    </xf>
    <xf numFmtId="0" fontId="15" fillId="0" borderId="1" xfId="0" applyFont="1" applyBorder="1" applyAlignment="1">
      <alignment horizontal="left" wrapText="1"/>
    </xf>
    <xf numFmtId="0" fontId="16" fillId="0" borderId="1" xfId="0" applyFont="1" applyBorder="1" applyAlignment="1">
      <alignment vertical="top" wrapText="1"/>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2" fontId="18"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2" fontId="20" fillId="0" borderId="1" xfId="0" applyNumberFormat="1" applyFont="1" applyBorder="1" applyAlignment="1">
      <alignment horizontal="center" vertical="center"/>
    </xf>
    <xf numFmtId="2" fontId="20" fillId="0" borderId="1" xfId="0" applyNumberFormat="1" applyFont="1" applyBorder="1" applyAlignment="1">
      <alignment horizontal="center" vertical="center" wrapText="1"/>
    </xf>
    <xf numFmtId="0" fontId="21" fillId="0" borderId="8" xfId="0" applyFont="1" applyBorder="1" applyAlignment="1">
      <alignment horizontal="center" vertical="top" wrapText="1"/>
    </xf>
    <xf numFmtId="0" fontId="22" fillId="0" borderId="8" xfId="0" applyFont="1" applyBorder="1" applyAlignment="1">
      <alignment horizontal="center" vertical="top" wrapText="1"/>
    </xf>
    <xf numFmtId="164" fontId="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2" fontId="23" fillId="0" borderId="1" xfId="0" applyNumberFormat="1" applyFont="1" applyBorder="1" applyAlignment="1">
      <alignment horizontal="center" vertical="center" wrapText="1"/>
    </xf>
    <xf numFmtId="0" fontId="7" fillId="0" borderId="1" xfId="0" applyFont="1" applyBorder="1"/>
    <xf numFmtId="0" fontId="15" fillId="0" borderId="1" xfId="0" applyFont="1" applyBorder="1" applyAlignment="1">
      <alignment horizontal="center" vertical="center"/>
    </xf>
    <xf numFmtId="0" fontId="15" fillId="0" borderId="1" xfId="0" applyFont="1" applyBorder="1" applyAlignment="1">
      <alignment horizontal="center" wrapText="1"/>
    </xf>
    <xf numFmtId="2" fontId="2" fillId="0" borderId="1" xfId="0" applyNumberFormat="1" applyFont="1" applyBorder="1" applyAlignment="1">
      <alignment horizontal="center"/>
    </xf>
    <xf numFmtId="0" fontId="7" fillId="0" borderId="0" xfId="0" applyFont="1" applyBorder="1"/>
    <xf numFmtId="0" fontId="0" fillId="0" borderId="0" xfId="0" applyBorder="1" applyAlignment="1">
      <alignment horizontal="right"/>
    </xf>
    <xf numFmtId="2" fontId="2" fillId="0" borderId="0" xfId="0" applyNumberFormat="1" applyFont="1" applyBorder="1" applyAlignment="1">
      <alignment horizontal="center"/>
    </xf>
    <xf numFmtId="0" fontId="7" fillId="0" borderId="0" xfId="0" applyFont="1" applyAlignment="1">
      <alignment horizontal="center" vertical="center"/>
    </xf>
    <xf numFmtId="0" fontId="15" fillId="0" borderId="0" xfId="0" applyFont="1"/>
    <xf numFmtId="0" fontId="15" fillId="0" borderId="0" xfId="0" applyFont="1" applyAlignment="1">
      <alignment horizontal="center"/>
    </xf>
    <xf numFmtId="0" fontId="14" fillId="0" borderId="0" xfId="0" applyFont="1" applyAlignment="1">
      <alignment horizontal="center" vertical="center"/>
    </xf>
    <xf numFmtId="0" fontId="24" fillId="0" borderId="0" xfId="0" applyFont="1"/>
    <xf numFmtId="0" fontId="7" fillId="0" borderId="0" xfId="0" applyFont="1"/>
    <xf numFmtId="2" fontId="0" fillId="0" borderId="0" xfId="0" applyNumberFormat="1"/>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3"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10" fillId="0" borderId="4" xfId="0" applyFont="1" applyBorder="1" applyAlignment="1">
      <alignment horizontal="center" vertical="top" wrapText="1"/>
    </xf>
    <xf numFmtId="0" fontId="11" fillId="0" borderId="4" xfId="0" applyFont="1" applyBorder="1" applyAlignment="1">
      <alignment horizontal="center" vertical="top" wrapText="1"/>
    </xf>
    <xf numFmtId="0" fontId="11" fillId="0" borderId="5" xfId="0" applyFont="1" applyBorder="1" applyAlignment="1">
      <alignment horizontal="center" vertical="top" wrapText="1"/>
    </xf>
    <xf numFmtId="0" fontId="12" fillId="0" borderId="3" xfId="0" applyFont="1" applyBorder="1" applyAlignment="1">
      <alignment horizontal="center" vertical="top" wrapText="1"/>
    </xf>
    <xf numFmtId="0" fontId="13" fillId="0" borderId="6" xfId="0" applyFont="1" applyBorder="1" applyAlignment="1">
      <alignment horizontal="center" vertical="top" wrapText="1"/>
    </xf>
    <xf numFmtId="0" fontId="13" fillId="0" borderId="7" xfId="0" applyFont="1" applyBorder="1" applyAlignment="1">
      <alignment horizontal="center"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nagra%20dhipa%20ciround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TAILED ESTIMATE"/>
      <sheetName val="MATERIAL STATEMENT"/>
      <sheetName val="BILL OF QUANTITY"/>
    </sheetNames>
    <sheetDataSet>
      <sheetData sheetId="0"/>
      <sheetData sheetId="1">
        <row r="8">
          <cell r="F8">
            <v>25.155000000000001</v>
          </cell>
          <cell r="G8">
            <v>35.1</v>
          </cell>
          <cell r="H8">
            <v>50.31</v>
          </cell>
          <cell r="I8">
            <v>58.5</v>
          </cell>
          <cell r="J8">
            <v>126.75</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F21"/>
  <sheetViews>
    <sheetView tabSelected="1" topLeftCell="A13"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0.25" customHeight="1">
      <c r="A3" s="68" t="s">
        <v>2</v>
      </c>
      <c r="B3" s="69"/>
      <c r="C3" s="69"/>
      <c r="D3" s="69"/>
      <c r="E3" s="69"/>
      <c r="F3" s="70"/>
    </row>
    <row r="4" spans="1:6">
      <c r="A4" s="2" t="s">
        <v>3</v>
      </c>
      <c r="B4" s="2" t="s">
        <v>4</v>
      </c>
      <c r="C4" s="2" t="s">
        <v>5</v>
      </c>
      <c r="D4" s="2" t="s">
        <v>6</v>
      </c>
      <c r="E4" s="2" t="s">
        <v>7</v>
      </c>
      <c r="F4" s="2" t="s">
        <v>8</v>
      </c>
    </row>
    <row r="5" spans="1:6" ht="30">
      <c r="A5" s="3">
        <v>1</v>
      </c>
      <c r="B5" s="4" t="s">
        <v>9</v>
      </c>
      <c r="C5" s="4">
        <v>5</v>
      </c>
      <c r="D5" s="4" t="s">
        <v>10</v>
      </c>
      <c r="E5" s="4">
        <v>330.4</v>
      </c>
      <c r="F5" s="4">
        <f>C5*E5</f>
        <v>1652</v>
      </c>
    </row>
    <row r="6" spans="1:6" ht="120">
      <c r="A6" s="3" t="s">
        <v>11</v>
      </c>
      <c r="B6" s="4" t="s">
        <v>12</v>
      </c>
      <c r="C6" s="4">
        <v>82.27</v>
      </c>
      <c r="D6" s="4" t="s">
        <v>13</v>
      </c>
      <c r="E6" s="4">
        <v>139.58000000000001</v>
      </c>
      <c r="F6" s="4">
        <f t="shared" ref="F6:F10" si="0">C6*E6</f>
        <v>11483.2466</v>
      </c>
    </row>
    <row r="7" spans="1:6" ht="105">
      <c r="A7" s="4" t="s">
        <v>14</v>
      </c>
      <c r="B7" s="4" t="s">
        <v>15</v>
      </c>
      <c r="C7" s="4">
        <v>24.78</v>
      </c>
      <c r="D7" s="4" t="s">
        <v>13</v>
      </c>
      <c r="E7" s="4">
        <v>415.58</v>
      </c>
      <c r="F7" s="4">
        <f t="shared" si="0"/>
        <v>10298.072400000001</v>
      </c>
    </row>
    <row r="8" spans="1:6" ht="90">
      <c r="A8" s="4" t="s">
        <v>16</v>
      </c>
      <c r="B8" s="4" t="s">
        <v>17</v>
      </c>
      <c r="C8" s="4">
        <v>41.63</v>
      </c>
      <c r="D8" s="4" t="s">
        <v>13</v>
      </c>
      <c r="E8" s="4">
        <v>1438.96</v>
      </c>
      <c r="F8" s="4">
        <f t="shared" si="0"/>
        <v>59903.904800000004</v>
      </c>
    </row>
    <row r="9" spans="1:6" ht="135">
      <c r="A9" s="4" t="s">
        <v>18</v>
      </c>
      <c r="B9" s="4" t="s">
        <v>19</v>
      </c>
      <c r="C9" s="4">
        <v>42.48</v>
      </c>
      <c r="D9" s="4" t="s">
        <v>13</v>
      </c>
      <c r="E9" s="4">
        <v>4858.76</v>
      </c>
      <c r="F9" s="4">
        <f t="shared" si="0"/>
        <v>206400.12479999999</v>
      </c>
    </row>
    <row r="10" spans="1:6" ht="45">
      <c r="A10" s="4" t="s">
        <v>20</v>
      </c>
      <c r="B10" s="4" t="s">
        <v>21</v>
      </c>
      <c r="C10" s="4">
        <v>23.23</v>
      </c>
      <c r="D10" s="4" t="s">
        <v>22</v>
      </c>
      <c r="E10" s="4">
        <v>184.61</v>
      </c>
      <c r="F10" s="4">
        <f t="shared" si="0"/>
        <v>4288.4903000000004</v>
      </c>
    </row>
    <row r="11" spans="1:6">
      <c r="A11" s="5">
        <v>7</v>
      </c>
      <c r="B11" s="4" t="s">
        <v>23</v>
      </c>
      <c r="C11" s="4"/>
      <c r="D11" s="4"/>
      <c r="E11" s="4"/>
      <c r="F11" s="4"/>
    </row>
    <row r="12" spans="1:6">
      <c r="A12" s="6" t="s">
        <v>24</v>
      </c>
      <c r="B12" s="4" t="s">
        <v>25</v>
      </c>
      <c r="C12" s="4">
        <v>18.27</v>
      </c>
      <c r="D12" s="4" t="s">
        <v>13</v>
      </c>
      <c r="E12" s="4">
        <v>893.67</v>
      </c>
      <c r="F12" s="4">
        <f t="shared" ref="F12:F16" si="1">C12*E12</f>
        <v>16327.350899999999</v>
      </c>
    </row>
    <row r="13" spans="1:6">
      <c r="A13" s="6" t="s">
        <v>26</v>
      </c>
      <c r="B13" s="4" t="s">
        <v>27</v>
      </c>
      <c r="C13" s="4">
        <v>24.78</v>
      </c>
      <c r="D13" s="4" t="s">
        <v>13</v>
      </c>
      <c r="E13" s="4">
        <v>363.98</v>
      </c>
      <c r="F13" s="4">
        <f t="shared" si="1"/>
        <v>9019.4244000000017</v>
      </c>
    </row>
    <row r="14" spans="1:6">
      <c r="A14" s="6" t="s">
        <v>28</v>
      </c>
      <c r="B14" s="4" t="s">
        <v>29</v>
      </c>
      <c r="C14" s="4">
        <v>41.63</v>
      </c>
      <c r="D14" s="4" t="s">
        <v>13</v>
      </c>
      <c r="E14" s="4">
        <v>819.59</v>
      </c>
      <c r="F14" s="4">
        <f t="shared" si="1"/>
        <v>34119.531700000007</v>
      </c>
    </row>
    <row r="15" spans="1:6">
      <c r="A15" s="6" t="s">
        <v>30</v>
      </c>
      <c r="B15" s="4" t="s">
        <v>31</v>
      </c>
      <c r="C15" s="4">
        <v>36.53</v>
      </c>
      <c r="D15" s="4" t="s">
        <v>13</v>
      </c>
      <c r="E15" s="4">
        <v>496.4</v>
      </c>
      <c r="F15" s="4">
        <f t="shared" si="1"/>
        <v>18133.491999999998</v>
      </c>
    </row>
    <row r="16" spans="1:6">
      <c r="A16" s="6" t="s">
        <v>32</v>
      </c>
      <c r="B16" s="4" t="s">
        <v>33</v>
      </c>
      <c r="C16" s="4">
        <v>60.7</v>
      </c>
      <c r="D16" s="4" t="s">
        <v>13</v>
      </c>
      <c r="E16" s="4">
        <v>177.1</v>
      </c>
      <c r="F16" s="4">
        <f t="shared" si="1"/>
        <v>10749.97</v>
      </c>
    </row>
    <row r="17" spans="1:6">
      <c r="A17" s="4"/>
      <c r="B17" s="4"/>
      <c r="C17" s="4"/>
      <c r="D17" s="4"/>
      <c r="E17" s="4" t="s">
        <v>34</v>
      </c>
      <c r="F17" s="4">
        <f>SUM(F5:F16)</f>
        <v>382375.60790000006</v>
      </c>
    </row>
    <row r="18" spans="1:6" ht="30">
      <c r="A18" s="6"/>
      <c r="B18" s="7"/>
      <c r="C18" s="8"/>
      <c r="D18" s="5"/>
      <c r="E18" s="4" t="s">
        <v>35</v>
      </c>
      <c r="F18" s="4">
        <f>F17*12/100</f>
        <v>45885.072948000001</v>
      </c>
    </row>
    <row r="19" spans="1:6">
      <c r="A19" s="6"/>
      <c r="B19" s="7"/>
      <c r="C19" s="8"/>
      <c r="D19" s="5"/>
      <c r="E19" s="4"/>
      <c r="F19" s="4">
        <f>F18+F17</f>
        <v>428260.68084800005</v>
      </c>
    </row>
    <row r="20" spans="1:6" ht="30">
      <c r="A20" s="6"/>
      <c r="B20" s="7"/>
      <c r="C20" s="8"/>
      <c r="D20" s="5"/>
      <c r="E20" s="4" t="s">
        <v>36</v>
      </c>
      <c r="F20" s="4">
        <f>F19*1/100</f>
        <v>4282.6068084800008</v>
      </c>
    </row>
    <row r="21" spans="1:6">
      <c r="A21" s="6"/>
      <c r="B21" s="7"/>
      <c r="C21" s="8"/>
      <c r="D21" s="5"/>
      <c r="E21" s="4" t="s">
        <v>34</v>
      </c>
      <c r="F21" s="4">
        <f>F20+F19</f>
        <v>432543.28765648004</v>
      </c>
    </row>
  </sheetData>
  <mergeCells count="3">
    <mergeCell ref="A1:F1"/>
    <mergeCell ref="A2:F2"/>
    <mergeCell ref="A3:F3"/>
  </mergeCells>
  <pageMargins left="0.2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dimension ref="A1:G30"/>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7" width="13.28515625" style="1" hidden="1" customWidth="1"/>
    <col min="8" max="16384" width="9.140625" style="1"/>
  </cols>
  <sheetData>
    <row r="1" spans="1:7" ht="18.75">
      <c r="A1" s="67" t="s">
        <v>0</v>
      </c>
      <c r="B1" s="67"/>
      <c r="C1" s="67"/>
      <c r="D1" s="67"/>
      <c r="E1" s="67"/>
      <c r="F1" s="67"/>
    </row>
    <row r="2" spans="1:7" ht="18.75">
      <c r="A2" s="67" t="s">
        <v>1</v>
      </c>
      <c r="B2" s="67"/>
      <c r="C2" s="67"/>
      <c r="D2" s="67"/>
      <c r="E2" s="67"/>
      <c r="F2" s="67"/>
    </row>
    <row r="3" spans="1:7" ht="48.75" customHeight="1">
      <c r="A3" s="68" t="s">
        <v>86</v>
      </c>
      <c r="B3" s="69"/>
      <c r="C3" s="69"/>
      <c r="D3" s="69"/>
      <c r="E3" s="69"/>
      <c r="F3" s="70"/>
    </row>
    <row r="4" spans="1:7">
      <c r="A4" s="2" t="s">
        <v>3</v>
      </c>
      <c r="B4" s="2" t="s">
        <v>4</v>
      </c>
      <c r="C4" s="2" t="s">
        <v>5</v>
      </c>
      <c r="D4" s="2" t="s">
        <v>6</v>
      </c>
      <c r="E4" s="2" t="s">
        <v>7</v>
      </c>
      <c r="F4" s="2" t="s">
        <v>8</v>
      </c>
    </row>
    <row r="5" spans="1:7" ht="120">
      <c r="A5" s="4" t="s">
        <v>87</v>
      </c>
      <c r="B5" s="4" t="s">
        <v>12</v>
      </c>
      <c r="C5" s="4">
        <v>45.88</v>
      </c>
      <c r="D5" s="4" t="s">
        <v>13</v>
      </c>
      <c r="E5" s="17">
        <v>153.84</v>
      </c>
      <c r="F5" s="4">
        <f t="shared" ref="F5:F18" si="0">C5*E5</f>
        <v>7058.1792000000005</v>
      </c>
      <c r="G5" s="1">
        <v>7842</v>
      </c>
    </row>
    <row r="6" spans="1:7" ht="105">
      <c r="A6" s="4" t="s">
        <v>44</v>
      </c>
      <c r="B6" s="4" t="s">
        <v>45</v>
      </c>
      <c r="C6" s="4">
        <v>3.83</v>
      </c>
      <c r="D6" s="4" t="s">
        <v>13</v>
      </c>
      <c r="E6" s="17">
        <v>415.58</v>
      </c>
      <c r="F6" s="4">
        <f t="shared" si="0"/>
        <v>1591.6713999999999</v>
      </c>
      <c r="G6" s="1">
        <v>1766</v>
      </c>
    </row>
    <row r="7" spans="1:7" ht="90">
      <c r="A7" s="4" t="s">
        <v>46</v>
      </c>
      <c r="B7" s="4" t="s">
        <v>47</v>
      </c>
      <c r="C7" s="4">
        <v>6.38</v>
      </c>
      <c r="D7" s="4" t="s">
        <v>13</v>
      </c>
      <c r="E7" s="17">
        <v>1336.28</v>
      </c>
      <c r="F7" s="4">
        <f t="shared" si="0"/>
        <v>8525.4663999999993</v>
      </c>
      <c r="G7" s="1">
        <v>10202</v>
      </c>
    </row>
    <row r="8" spans="1:7" ht="135">
      <c r="A8" s="4" t="s">
        <v>88</v>
      </c>
      <c r="B8" s="4" t="s">
        <v>89</v>
      </c>
      <c r="C8" s="25">
        <v>5.4</v>
      </c>
      <c r="D8" s="4" t="s">
        <v>90</v>
      </c>
      <c r="E8" s="4">
        <v>4492.3599999999997</v>
      </c>
      <c r="F8" s="4">
        <f t="shared" si="0"/>
        <v>24258.743999999999</v>
      </c>
      <c r="G8" s="1">
        <v>27403.39</v>
      </c>
    </row>
    <row r="9" spans="1:7" ht="120">
      <c r="A9" s="4" t="s">
        <v>91</v>
      </c>
      <c r="B9" s="4" t="s">
        <v>92</v>
      </c>
      <c r="C9" s="4">
        <v>13.76</v>
      </c>
      <c r="D9" s="4" t="s">
        <v>90</v>
      </c>
      <c r="E9" s="4">
        <v>2873.96</v>
      </c>
      <c r="F9" s="4">
        <f t="shared" si="0"/>
        <v>39545.689599999998</v>
      </c>
      <c r="G9" s="1">
        <v>59692.14</v>
      </c>
    </row>
    <row r="10" spans="1:7" ht="90">
      <c r="A10" s="4" t="s">
        <v>93</v>
      </c>
      <c r="B10" s="4" t="s">
        <v>94</v>
      </c>
      <c r="C10" s="4">
        <v>117.1</v>
      </c>
      <c r="D10" s="4" t="s">
        <v>95</v>
      </c>
      <c r="E10" s="4">
        <v>288.27</v>
      </c>
      <c r="F10" s="4">
        <f t="shared" si="0"/>
        <v>33756.416999999994</v>
      </c>
      <c r="G10" s="1">
        <v>34586</v>
      </c>
    </row>
    <row r="11" spans="1:7" ht="105">
      <c r="A11" s="4" t="s">
        <v>96</v>
      </c>
      <c r="B11" s="4" t="s">
        <v>51</v>
      </c>
      <c r="C11" s="4">
        <v>2.4</v>
      </c>
      <c r="D11" s="4" t="s">
        <v>13</v>
      </c>
      <c r="E11" s="17">
        <v>6092.63</v>
      </c>
      <c r="F11" s="4">
        <f t="shared" si="0"/>
        <v>14622.312</v>
      </c>
      <c r="G11" s="1">
        <v>34727.99</v>
      </c>
    </row>
    <row r="12" spans="1:7" ht="120">
      <c r="A12" s="4" t="s">
        <v>97</v>
      </c>
      <c r="B12" s="4" t="s">
        <v>56</v>
      </c>
      <c r="C12" s="4">
        <v>0.22500000000000001</v>
      </c>
      <c r="D12" s="4" t="s">
        <v>54</v>
      </c>
      <c r="E12" s="17">
        <v>77259.94</v>
      </c>
      <c r="F12" s="4">
        <f t="shared" si="0"/>
        <v>17383.486500000003</v>
      </c>
      <c r="G12" s="1">
        <v>38629.97</v>
      </c>
    </row>
    <row r="13" spans="1:7">
      <c r="A13" s="5">
        <v>9</v>
      </c>
      <c r="B13" s="20" t="s">
        <v>23</v>
      </c>
      <c r="C13" s="4"/>
      <c r="D13" s="20"/>
      <c r="E13" s="20"/>
      <c r="F13" s="4"/>
    </row>
    <row r="14" spans="1:7">
      <c r="A14" s="6" t="s">
        <v>24</v>
      </c>
      <c r="B14" s="4" t="s">
        <v>79</v>
      </c>
      <c r="C14" s="7">
        <v>12.5</v>
      </c>
      <c r="D14" s="4" t="s">
        <v>13</v>
      </c>
      <c r="E14" s="4">
        <v>864.24</v>
      </c>
      <c r="F14" s="4">
        <f t="shared" si="0"/>
        <v>10803</v>
      </c>
      <c r="G14" s="1">
        <v>14735</v>
      </c>
    </row>
    <row r="15" spans="1:7">
      <c r="A15" s="6" t="s">
        <v>26</v>
      </c>
      <c r="B15" s="4" t="s">
        <v>80</v>
      </c>
      <c r="C15" s="7">
        <v>3.83</v>
      </c>
      <c r="D15" s="4" t="s">
        <v>13</v>
      </c>
      <c r="E15" s="4">
        <v>408.24</v>
      </c>
      <c r="F15" s="4">
        <f t="shared" si="0"/>
        <v>1563.5592000000001</v>
      </c>
      <c r="G15" s="1">
        <v>1735</v>
      </c>
    </row>
    <row r="16" spans="1:7">
      <c r="A16" s="6" t="s">
        <v>28</v>
      </c>
      <c r="B16" s="4" t="s">
        <v>81</v>
      </c>
      <c r="C16" s="7">
        <v>20.100000000000001</v>
      </c>
      <c r="D16" s="4" t="s">
        <v>13</v>
      </c>
      <c r="E16" s="4">
        <v>788.88</v>
      </c>
      <c r="F16" s="4">
        <f t="shared" si="0"/>
        <v>15856.488000000001</v>
      </c>
      <c r="G16" s="1">
        <v>21978</v>
      </c>
    </row>
    <row r="17" spans="1:7">
      <c r="A17" s="6" t="s">
        <v>30</v>
      </c>
      <c r="B17" s="4" t="s">
        <v>82</v>
      </c>
      <c r="C17" s="7">
        <v>6.92</v>
      </c>
      <c r="D17" s="4" t="s">
        <v>13</v>
      </c>
      <c r="E17" s="4">
        <v>466.97</v>
      </c>
      <c r="F17" s="4">
        <f t="shared" si="0"/>
        <v>3231.4324000000001</v>
      </c>
      <c r="G17" s="1">
        <v>4866</v>
      </c>
    </row>
    <row r="18" spans="1:7">
      <c r="A18" s="6" t="s">
        <v>32</v>
      </c>
      <c r="B18" s="4" t="s">
        <v>83</v>
      </c>
      <c r="C18" s="4">
        <v>45.543999999999997</v>
      </c>
      <c r="D18" s="4" t="s">
        <v>13</v>
      </c>
      <c r="E18" s="4">
        <v>177.1</v>
      </c>
      <c r="F18" s="4">
        <f t="shared" si="0"/>
        <v>8065.8423999999995</v>
      </c>
      <c r="G18" s="1">
        <v>9028</v>
      </c>
    </row>
    <row r="19" spans="1:7" ht="15.75">
      <c r="A19" s="82" t="s">
        <v>60</v>
      </c>
      <c r="B19" s="82"/>
      <c r="C19" s="82"/>
      <c r="D19" s="82"/>
      <c r="E19" s="82"/>
      <c r="F19" s="21">
        <f>SUM(F5:F18)</f>
        <v>186262.28809999998</v>
      </c>
    </row>
    <row r="20" spans="1:7" ht="30">
      <c r="A20" s="6" t="s">
        <v>98</v>
      </c>
      <c r="B20" s="7"/>
      <c r="C20" s="8"/>
      <c r="D20" s="5"/>
      <c r="E20" s="4" t="s">
        <v>35</v>
      </c>
      <c r="F20" s="4">
        <f>F19*12/100</f>
        <v>22351.474571999996</v>
      </c>
    </row>
    <row r="21" spans="1:7">
      <c r="A21" s="6"/>
      <c r="B21" s="7"/>
      <c r="C21" s="8"/>
      <c r="D21" s="5"/>
      <c r="E21" s="4"/>
      <c r="F21" s="4">
        <f>F20+F19</f>
        <v>208613.76267199998</v>
      </c>
    </row>
    <row r="22" spans="1:7" ht="30">
      <c r="A22" s="6"/>
      <c r="B22" s="7"/>
      <c r="C22" s="8"/>
      <c r="D22" s="5"/>
      <c r="E22" s="4" t="s">
        <v>36</v>
      </c>
      <c r="F22" s="4">
        <f>F21*1/100</f>
        <v>2086.1376267199998</v>
      </c>
    </row>
    <row r="23" spans="1:7">
      <c r="A23" s="6"/>
      <c r="B23" s="7"/>
      <c r="C23" s="8"/>
      <c r="D23" s="5"/>
      <c r="E23" s="4" t="s">
        <v>34</v>
      </c>
      <c r="F23" s="4">
        <f>F22+F21</f>
        <v>210699.90029871999</v>
      </c>
    </row>
    <row r="30" spans="1:7">
      <c r="B30" s="26"/>
    </row>
  </sheetData>
  <mergeCells count="4">
    <mergeCell ref="A1:F1"/>
    <mergeCell ref="A2:F2"/>
    <mergeCell ref="A3:F3"/>
    <mergeCell ref="A19:E19"/>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66.75" customHeight="1">
      <c r="A3" s="68" t="s">
        <v>99</v>
      </c>
      <c r="B3" s="69"/>
      <c r="C3" s="69"/>
      <c r="D3" s="69"/>
      <c r="E3" s="69"/>
      <c r="F3" s="70"/>
    </row>
    <row r="4" spans="1:6">
      <c r="A4" s="2" t="s">
        <v>3</v>
      </c>
      <c r="B4" s="2" t="s">
        <v>4</v>
      </c>
      <c r="C4" s="2" t="s">
        <v>5</v>
      </c>
      <c r="D4" s="2" t="s">
        <v>6</v>
      </c>
      <c r="E4" s="2" t="s">
        <v>7</v>
      </c>
      <c r="F4" s="2" t="s">
        <v>8</v>
      </c>
    </row>
    <row r="5" spans="1:6" ht="120">
      <c r="A5" s="4" t="s">
        <v>87</v>
      </c>
      <c r="B5" s="4" t="s">
        <v>12</v>
      </c>
      <c r="C5" s="17">
        <v>101.33</v>
      </c>
      <c r="D5" s="4" t="s">
        <v>13</v>
      </c>
      <c r="E5" s="17">
        <v>153.84</v>
      </c>
      <c r="F5" s="4">
        <f t="shared" ref="F5:F11" si="0">ROUND(E5*C5,2)</f>
        <v>15588.61</v>
      </c>
    </row>
    <row r="6" spans="1:6" ht="105">
      <c r="A6" s="4" t="s">
        <v>44</v>
      </c>
      <c r="B6" s="4" t="s">
        <v>45</v>
      </c>
      <c r="C6" s="17">
        <v>8.31</v>
      </c>
      <c r="D6" s="4" t="s">
        <v>13</v>
      </c>
      <c r="E6" s="17">
        <v>415.58</v>
      </c>
      <c r="F6" s="4">
        <f t="shared" si="0"/>
        <v>3453.47</v>
      </c>
    </row>
    <row r="7" spans="1:6" ht="90">
      <c r="A7" s="4" t="s">
        <v>46</v>
      </c>
      <c r="B7" s="4" t="s">
        <v>47</v>
      </c>
      <c r="C7" s="17">
        <v>13.85</v>
      </c>
      <c r="D7" s="4" t="s">
        <v>13</v>
      </c>
      <c r="E7" s="17">
        <v>1438.96</v>
      </c>
      <c r="F7" s="4">
        <f t="shared" si="0"/>
        <v>19929.599999999999</v>
      </c>
    </row>
    <row r="8" spans="1:6" ht="135">
      <c r="A8" s="4" t="s">
        <v>48</v>
      </c>
      <c r="B8" s="4" t="s">
        <v>49</v>
      </c>
      <c r="C8" s="17">
        <v>37.39</v>
      </c>
      <c r="D8" s="4" t="s">
        <v>13</v>
      </c>
      <c r="E8" s="17">
        <v>5810.71</v>
      </c>
      <c r="F8" s="4">
        <f t="shared" si="0"/>
        <v>217262.45</v>
      </c>
    </row>
    <row r="9" spans="1:6" ht="105">
      <c r="A9" s="4" t="s">
        <v>50</v>
      </c>
      <c r="B9" s="4" t="s">
        <v>51</v>
      </c>
      <c r="C9" s="17">
        <v>12.72</v>
      </c>
      <c r="D9" s="4" t="s">
        <v>13</v>
      </c>
      <c r="E9" s="17">
        <v>6092.63</v>
      </c>
      <c r="F9" s="4">
        <f t="shared" si="0"/>
        <v>77498.25</v>
      </c>
    </row>
    <row r="10" spans="1:6" ht="120">
      <c r="A10" s="4" t="s">
        <v>52</v>
      </c>
      <c r="B10" s="4" t="s">
        <v>53</v>
      </c>
      <c r="C10" s="4">
        <v>1.59</v>
      </c>
      <c r="D10" s="4" t="s">
        <v>54</v>
      </c>
      <c r="E10" s="4">
        <v>79086.94</v>
      </c>
      <c r="F10" s="4">
        <f t="shared" ref="F10" si="1">C10*E10</f>
        <v>125748.23460000001</v>
      </c>
    </row>
    <row r="11" spans="1:6" ht="120">
      <c r="A11" s="4" t="s">
        <v>55</v>
      </c>
      <c r="B11" s="4" t="s">
        <v>56</v>
      </c>
      <c r="C11" s="17">
        <v>2.65</v>
      </c>
      <c r="D11" s="4" t="s">
        <v>54</v>
      </c>
      <c r="E11" s="17">
        <v>77259.94</v>
      </c>
      <c r="F11" s="4">
        <f t="shared" si="0"/>
        <v>204738.84</v>
      </c>
    </row>
    <row r="12" spans="1:6" ht="60">
      <c r="A12" s="4" t="s">
        <v>57</v>
      </c>
      <c r="B12" s="4" t="s">
        <v>58</v>
      </c>
      <c r="C12" s="18">
        <v>307.93</v>
      </c>
      <c r="D12" s="4" t="s">
        <v>22</v>
      </c>
      <c r="E12" s="19">
        <v>184.61</v>
      </c>
      <c r="F12" s="4">
        <f>ROUND(E12*C12,2)</f>
        <v>56846.96</v>
      </c>
    </row>
    <row r="13" spans="1:6">
      <c r="A13" s="5">
        <v>9</v>
      </c>
      <c r="B13" s="20" t="s">
        <v>23</v>
      </c>
      <c r="C13" s="20"/>
      <c r="D13" s="20"/>
      <c r="E13" s="20"/>
      <c r="F13" s="4"/>
    </row>
    <row r="14" spans="1:6">
      <c r="A14" s="6" t="s">
        <v>24</v>
      </c>
      <c r="B14" s="4" t="s">
        <v>79</v>
      </c>
      <c r="C14" s="7">
        <v>21.55</v>
      </c>
      <c r="D14" s="4" t="s">
        <v>13</v>
      </c>
      <c r="E14" s="4">
        <v>864.24</v>
      </c>
      <c r="F14" s="4">
        <f t="shared" ref="F14:F18" si="2">C14*E14</f>
        <v>18624.371999999999</v>
      </c>
    </row>
    <row r="15" spans="1:6">
      <c r="A15" s="6" t="s">
        <v>26</v>
      </c>
      <c r="B15" s="4" t="s">
        <v>80</v>
      </c>
      <c r="C15" s="7">
        <v>8.31</v>
      </c>
      <c r="D15" s="4" t="s">
        <v>13</v>
      </c>
      <c r="E15" s="4">
        <v>408.24</v>
      </c>
      <c r="F15" s="4">
        <f t="shared" si="2"/>
        <v>3392.4744000000001</v>
      </c>
    </row>
    <row r="16" spans="1:6">
      <c r="A16" s="6" t="s">
        <v>28</v>
      </c>
      <c r="B16" s="4" t="s">
        <v>81</v>
      </c>
      <c r="C16" s="7">
        <v>13.85</v>
      </c>
      <c r="D16" s="4" t="s">
        <v>13</v>
      </c>
      <c r="E16" s="4">
        <v>788.88</v>
      </c>
      <c r="F16" s="4">
        <f t="shared" si="2"/>
        <v>10925.987999999999</v>
      </c>
    </row>
    <row r="17" spans="1:6">
      <c r="A17" s="6" t="s">
        <v>30</v>
      </c>
      <c r="B17" s="4" t="s">
        <v>82</v>
      </c>
      <c r="C17" s="7">
        <v>43.1</v>
      </c>
      <c r="D17" s="4" t="s">
        <v>13</v>
      </c>
      <c r="E17" s="4">
        <v>466.97</v>
      </c>
      <c r="F17" s="4">
        <f t="shared" si="2"/>
        <v>20126.407000000003</v>
      </c>
    </row>
    <row r="18" spans="1:6">
      <c r="A18" s="6" t="s">
        <v>32</v>
      </c>
      <c r="B18" s="4" t="s">
        <v>83</v>
      </c>
      <c r="C18" s="7">
        <v>101.33</v>
      </c>
      <c r="D18" s="4" t="s">
        <v>13</v>
      </c>
      <c r="E18" s="4">
        <v>177.1</v>
      </c>
      <c r="F18" s="4">
        <f t="shared" si="2"/>
        <v>17945.542999999998</v>
      </c>
    </row>
    <row r="19" spans="1:6" ht="15.75">
      <c r="A19" s="82" t="s">
        <v>60</v>
      </c>
      <c r="B19" s="82"/>
      <c r="C19" s="82"/>
      <c r="D19" s="82"/>
      <c r="E19" s="82"/>
      <c r="F19" s="21">
        <f>SUM(F5:F18)</f>
        <v>792081.19899999991</v>
      </c>
    </row>
    <row r="20" spans="1:6" ht="30">
      <c r="A20" s="6"/>
      <c r="B20" s="7"/>
      <c r="C20" s="8"/>
      <c r="D20" s="5"/>
      <c r="E20" s="4" t="s">
        <v>35</v>
      </c>
      <c r="F20" s="4">
        <f>F19*12/100</f>
        <v>95049.74387999998</v>
      </c>
    </row>
    <row r="21" spans="1:6">
      <c r="A21" s="6"/>
      <c r="B21" s="7"/>
      <c r="C21" s="8"/>
      <c r="D21" s="5"/>
      <c r="E21" s="4"/>
      <c r="F21" s="4">
        <f>F20+F19</f>
        <v>887130.94287999987</v>
      </c>
    </row>
    <row r="22" spans="1:6" ht="30">
      <c r="A22" s="6"/>
      <c r="B22" s="7"/>
      <c r="C22" s="8"/>
      <c r="D22" s="5"/>
      <c r="E22" s="4" t="s">
        <v>36</v>
      </c>
      <c r="F22" s="4">
        <f>F21*1/100</f>
        <v>8871.3094287999993</v>
      </c>
    </row>
    <row r="23" spans="1:6">
      <c r="A23" s="6"/>
      <c r="B23" s="7"/>
      <c r="C23" s="8"/>
      <c r="D23" s="5"/>
      <c r="E23" s="4" t="s">
        <v>34</v>
      </c>
      <c r="F23" s="4">
        <f>F22+F21</f>
        <v>896002.25230879989</v>
      </c>
    </row>
  </sheetData>
  <mergeCells count="4">
    <mergeCell ref="A1:F1"/>
    <mergeCell ref="A2:F2"/>
    <mergeCell ref="A3:F3"/>
    <mergeCell ref="A19:E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48.75" customHeight="1">
      <c r="A3" s="68" t="s">
        <v>100</v>
      </c>
      <c r="B3" s="69"/>
      <c r="C3" s="69"/>
      <c r="D3" s="69"/>
      <c r="E3" s="69"/>
      <c r="F3" s="70"/>
    </row>
    <row r="4" spans="1:6">
      <c r="A4" s="2" t="s">
        <v>3</v>
      </c>
      <c r="B4" s="2" t="s">
        <v>4</v>
      </c>
      <c r="C4" s="2" t="s">
        <v>5</v>
      </c>
      <c r="D4" s="2" t="s">
        <v>6</v>
      </c>
      <c r="E4" s="2" t="s">
        <v>7</v>
      </c>
      <c r="F4" s="2" t="s">
        <v>8</v>
      </c>
    </row>
    <row r="5" spans="1:6" ht="30">
      <c r="A5" s="4" t="s">
        <v>101</v>
      </c>
      <c r="B5" s="4" t="s">
        <v>102</v>
      </c>
      <c r="C5" s="4">
        <v>2.84</v>
      </c>
      <c r="D5" s="4" t="s">
        <v>90</v>
      </c>
      <c r="E5" s="4">
        <v>497.98</v>
      </c>
      <c r="F5" s="4">
        <f>+C5*E5</f>
        <v>1414.2631999999999</v>
      </c>
    </row>
    <row r="6" spans="1:6" ht="120">
      <c r="A6" s="4" t="s">
        <v>103</v>
      </c>
      <c r="B6" s="4" t="s">
        <v>12</v>
      </c>
      <c r="C6" s="17">
        <v>70.209999999999994</v>
      </c>
      <c r="D6" s="4" t="s">
        <v>13</v>
      </c>
      <c r="E6" s="17">
        <v>139.58000000000001</v>
      </c>
      <c r="F6" s="4">
        <f t="shared" ref="F6:F13" si="0">ROUND(E6*C6,2)</f>
        <v>9799.91</v>
      </c>
    </row>
    <row r="7" spans="1:6" ht="105">
      <c r="A7" s="4" t="s">
        <v>14</v>
      </c>
      <c r="B7" s="4" t="s">
        <v>45</v>
      </c>
      <c r="C7" s="17">
        <v>7.44</v>
      </c>
      <c r="D7" s="4" t="s">
        <v>13</v>
      </c>
      <c r="E7" s="17">
        <v>415.58</v>
      </c>
      <c r="F7" s="4">
        <f t="shared" si="0"/>
        <v>3091.92</v>
      </c>
    </row>
    <row r="8" spans="1:6" ht="90">
      <c r="A8" s="4" t="s">
        <v>104</v>
      </c>
      <c r="B8" s="4" t="s">
        <v>47</v>
      </c>
      <c r="C8" s="17">
        <v>12.4</v>
      </c>
      <c r="D8" s="4" t="s">
        <v>13</v>
      </c>
      <c r="E8" s="17">
        <v>1438.96</v>
      </c>
      <c r="F8" s="4">
        <f t="shared" si="0"/>
        <v>17843.099999999999</v>
      </c>
    </row>
    <row r="9" spans="1:6" ht="135">
      <c r="A9" s="4" t="s">
        <v>105</v>
      </c>
      <c r="B9" s="4" t="s">
        <v>89</v>
      </c>
      <c r="C9" s="4">
        <v>10.74</v>
      </c>
      <c r="D9" s="4" t="s">
        <v>90</v>
      </c>
      <c r="E9" s="4">
        <v>4492.3599999999997</v>
      </c>
      <c r="F9" s="4">
        <f t="shared" si="0"/>
        <v>48247.95</v>
      </c>
    </row>
    <row r="10" spans="1:6" ht="120">
      <c r="A10" s="4" t="s">
        <v>106</v>
      </c>
      <c r="B10" s="4" t="s">
        <v>92</v>
      </c>
      <c r="C10" s="4">
        <v>29.74</v>
      </c>
      <c r="D10" s="4" t="s">
        <v>90</v>
      </c>
      <c r="E10" s="4">
        <v>2873.96</v>
      </c>
      <c r="F10" s="4">
        <f t="shared" si="0"/>
        <v>85471.57</v>
      </c>
    </row>
    <row r="11" spans="1:6" ht="90">
      <c r="A11" s="4" t="s">
        <v>107</v>
      </c>
      <c r="B11" s="4" t="s">
        <v>94</v>
      </c>
      <c r="C11" s="4">
        <v>189.7</v>
      </c>
      <c r="D11" s="4" t="s">
        <v>95</v>
      </c>
      <c r="E11" s="4">
        <v>293.85000000000002</v>
      </c>
      <c r="F11" s="4">
        <f t="shared" si="0"/>
        <v>55743.35</v>
      </c>
    </row>
    <row r="12" spans="1:6" ht="105">
      <c r="A12" s="4" t="s">
        <v>108</v>
      </c>
      <c r="B12" s="4" t="s">
        <v>51</v>
      </c>
      <c r="C12" s="17">
        <v>9.91</v>
      </c>
      <c r="D12" s="4" t="s">
        <v>13</v>
      </c>
      <c r="E12" s="17">
        <v>6092.63</v>
      </c>
      <c r="F12" s="4">
        <f t="shared" si="0"/>
        <v>60377.96</v>
      </c>
    </row>
    <row r="13" spans="1:6" ht="120">
      <c r="A13" s="4" t="s">
        <v>109</v>
      </c>
      <c r="B13" s="4" t="s">
        <v>56</v>
      </c>
      <c r="C13" s="17">
        <v>0.94499999999999995</v>
      </c>
      <c r="D13" s="4" t="s">
        <v>54</v>
      </c>
      <c r="E13" s="17">
        <v>77259.94</v>
      </c>
      <c r="F13" s="4">
        <f t="shared" si="0"/>
        <v>73010.64</v>
      </c>
    </row>
    <row r="14" spans="1:6" ht="60">
      <c r="A14" s="4" t="s">
        <v>110</v>
      </c>
      <c r="B14" s="4" t="s">
        <v>58</v>
      </c>
      <c r="C14" s="18">
        <v>21.69</v>
      </c>
      <c r="D14" s="4" t="s">
        <v>22</v>
      </c>
      <c r="E14" s="19">
        <v>184.61</v>
      </c>
      <c r="F14" s="4">
        <f>ROUND(E14*C14,2)</f>
        <v>4004.19</v>
      </c>
    </row>
    <row r="15" spans="1:6">
      <c r="A15" s="5">
        <v>11</v>
      </c>
      <c r="B15" s="20" t="s">
        <v>23</v>
      </c>
      <c r="C15" s="20"/>
      <c r="D15" s="20"/>
      <c r="E15" s="20"/>
      <c r="F15" s="4"/>
    </row>
    <row r="16" spans="1:6">
      <c r="A16" s="6" t="s">
        <v>24</v>
      </c>
      <c r="B16" s="4" t="s">
        <v>79</v>
      </c>
      <c r="C16" s="7">
        <v>26.7</v>
      </c>
      <c r="D16" s="4" t="s">
        <v>13</v>
      </c>
      <c r="E16" s="4">
        <v>760.52</v>
      </c>
      <c r="F16" s="4">
        <f t="shared" ref="F16:F20" si="1">C16*E16</f>
        <v>20305.883999999998</v>
      </c>
    </row>
    <row r="17" spans="1:6">
      <c r="A17" s="6" t="s">
        <v>26</v>
      </c>
      <c r="B17" s="4" t="s">
        <v>80</v>
      </c>
      <c r="C17" s="7">
        <v>7.44</v>
      </c>
      <c r="D17" s="4" t="s">
        <v>13</v>
      </c>
      <c r="E17" s="4">
        <v>358.76</v>
      </c>
      <c r="F17" s="4">
        <f t="shared" si="1"/>
        <v>2669.1743999999999</v>
      </c>
    </row>
    <row r="18" spans="1:6">
      <c r="A18" s="6" t="s">
        <v>28</v>
      </c>
      <c r="B18" s="4" t="s">
        <v>81</v>
      </c>
      <c r="C18" s="7">
        <v>42.14</v>
      </c>
      <c r="D18" s="4" t="s">
        <v>13</v>
      </c>
      <c r="E18" s="4">
        <v>694.12</v>
      </c>
      <c r="F18" s="4">
        <f t="shared" si="1"/>
        <v>29250.216800000002</v>
      </c>
    </row>
    <row r="19" spans="1:6">
      <c r="A19" s="6" t="s">
        <v>30</v>
      </c>
      <c r="B19" s="4" t="s">
        <v>82</v>
      </c>
      <c r="C19" s="7">
        <v>18.2</v>
      </c>
      <c r="D19" s="4" t="s">
        <v>13</v>
      </c>
      <c r="E19" s="4">
        <v>410.6</v>
      </c>
      <c r="F19" s="4">
        <f t="shared" si="1"/>
        <v>7472.92</v>
      </c>
    </row>
    <row r="20" spans="1:6">
      <c r="A20" s="6" t="s">
        <v>32</v>
      </c>
      <c r="B20" s="4" t="s">
        <v>83</v>
      </c>
      <c r="C20" s="7">
        <v>70.209999999999994</v>
      </c>
      <c r="D20" s="4" t="s">
        <v>13</v>
      </c>
      <c r="E20" s="4">
        <v>177.1</v>
      </c>
      <c r="F20" s="4">
        <f t="shared" si="1"/>
        <v>12434.190999999999</v>
      </c>
    </row>
    <row r="21" spans="1:6" ht="15.75">
      <c r="A21" s="82" t="s">
        <v>60</v>
      </c>
      <c r="B21" s="82"/>
      <c r="C21" s="82"/>
      <c r="D21" s="82"/>
      <c r="E21" s="82"/>
      <c r="F21" s="21">
        <f>SUM(F5:F20)</f>
        <v>431137.23940000002</v>
      </c>
    </row>
    <row r="22" spans="1:6" ht="30">
      <c r="A22" s="6"/>
      <c r="B22" s="7"/>
      <c r="C22" s="8"/>
      <c r="D22" s="5"/>
      <c r="E22" s="4" t="s">
        <v>35</v>
      </c>
      <c r="F22" s="4">
        <f>F21*12/100</f>
        <v>51736.468728</v>
      </c>
    </row>
    <row r="23" spans="1:6">
      <c r="A23" s="6"/>
      <c r="B23" s="7"/>
      <c r="C23" s="8"/>
      <c r="D23" s="5"/>
      <c r="E23" s="4"/>
      <c r="F23" s="4">
        <f>F22+F21</f>
        <v>482873.70812800003</v>
      </c>
    </row>
    <row r="24" spans="1:6" ht="30">
      <c r="A24" s="6"/>
      <c r="B24" s="7"/>
      <c r="C24" s="8"/>
      <c r="D24" s="5"/>
      <c r="E24" s="4" t="s">
        <v>36</v>
      </c>
      <c r="F24" s="4">
        <f>F23*1/100</f>
        <v>4828.73708128</v>
      </c>
    </row>
    <row r="25" spans="1:6">
      <c r="A25" s="6"/>
      <c r="B25" s="7"/>
      <c r="C25" s="8"/>
      <c r="D25" s="5"/>
      <c r="E25" s="4" t="s">
        <v>34</v>
      </c>
      <c r="F25" s="4">
        <f>F24+F23</f>
        <v>487702.44520928001</v>
      </c>
    </row>
  </sheetData>
  <mergeCells count="4">
    <mergeCell ref="A1:F1"/>
    <mergeCell ref="A2:F2"/>
    <mergeCell ref="A3:F3"/>
    <mergeCell ref="A21:E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48.75" customHeight="1">
      <c r="A3" s="68" t="s">
        <v>229</v>
      </c>
      <c r="B3" s="69"/>
      <c r="C3" s="69"/>
      <c r="D3" s="69"/>
      <c r="E3" s="69"/>
      <c r="F3" s="70"/>
    </row>
    <row r="4" spans="1:6">
      <c r="A4" s="2" t="s">
        <v>3</v>
      </c>
      <c r="B4" s="2" t="s">
        <v>4</v>
      </c>
      <c r="C4" s="2" t="s">
        <v>5</v>
      </c>
      <c r="D4" s="2" t="s">
        <v>6</v>
      </c>
      <c r="E4" s="2" t="s">
        <v>7</v>
      </c>
      <c r="F4" s="2" t="s">
        <v>8</v>
      </c>
    </row>
    <row r="5" spans="1:6" ht="30">
      <c r="A5" s="4" t="s">
        <v>101</v>
      </c>
      <c r="B5" s="4" t="s">
        <v>102</v>
      </c>
      <c r="C5" s="4">
        <v>1.1399999999999999</v>
      </c>
      <c r="D5" s="4" t="s">
        <v>90</v>
      </c>
      <c r="E5" s="4">
        <v>497.98</v>
      </c>
      <c r="F5" s="4">
        <f>+C5*E5</f>
        <v>567.69719999999995</v>
      </c>
    </row>
    <row r="6" spans="1:6" ht="120">
      <c r="A6" s="4" t="s">
        <v>111</v>
      </c>
      <c r="B6" s="4" t="s">
        <v>12</v>
      </c>
      <c r="C6" s="17">
        <v>67.64</v>
      </c>
      <c r="D6" s="4" t="s">
        <v>13</v>
      </c>
      <c r="E6" s="17">
        <v>153.84</v>
      </c>
      <c r="F6" s="4">
        <f t="shared" ref="F6:F13" si="0">ROUND(E6*C6,2)</f>
        <v>10405.74</v>
      </c>
    </row>
    <row r="7" spans="1:6" ht="105">
      <c r="A7" s="4" t="s">
        <v>14</v>
      </c>
      <c r="B7" s="4" t="s">
        <v>45</v>
      </c>
      <c r="C7" s="17">
        <v>5.89</v>
      </c>
      <c r="D7" s="4" t="s">
        <v>13</v>
      </c>
      <c r="E7" s="17">
        <v>415.58</v>
      </c>
      <c r="F7" s="4">
        <f t="shared" si="0"/>
        <v>2447.77</v>
      </c>
    </row>
    <row r="8" spans="1:6" ht="90">
      <c r="A8" s="4" t="s">
        <v>104</v>
      </c>
      <c r="B8" s="4" t="s">
        <v>47</v>
      </c>
      <c r="C8" s="17">
        <v>9.81</v>
      </c>
      <c r="D8" s="4" t="s">
        <v>13</v>
      </c>
      <c r="E8" s="17">
        <v>1438.96</v>
      </c>
      <c r="F8" s="4">
        <f t="shared" si="0"/>
        <v>14116.2</v>
      </c>
    </row>
    <row r="9" spans="1:6" ht="135">
      <c r="A9" s="4" t="s">
        <v>105</v>
      </c>
      <c r="B9" s="4" t="s">
        <v>89</v>
      </c>
      <c r="C9" s="25">
        <v>8.23</v>
      </c>
      <c r="D9" s="4" t="s">
        <v>90</v>
      </c>
      <c r="E9" s="4">
        <v>4492.3599999999997</v>
      </c>
      <c r="F9" s="4">
        <f t="shared" si="0"/>
        <v>36972.120000000003</v>
      </c>
    </row>
    <row r="10" spans="1:6" ht="120">
      <c r="A10" s="4" t="s">
        <v>106</v>
      </c>
      <c r="B10" s="4" t="s">
        <v>92</v>
      </c>
      <c r="C10" s="4">
        <v>21.67</v>
      </c>
      <c r="D10" s="4" t="s">
        <v>90</v>
      </c>
      <c r="E10" s="4">
        <v>2873.96</v>
      </c>
      <c r="F10" s="4">
        <f t="shared" si="0"/>
        <v>62278.71</v>
      </c>
    </row>
    <row r="11" spans="1:6" ht="90">
      <c r="A11" s="4" t="s">
        <v>107</v>
      </c>
      <c r="B11" s="4" t="s">
        <v>94</v>
      </c>
      <c r="C11" s="4">
        <v>173.1</v>
      </c>
      <c r="D11" s="4" t="s">
        <v>95</v>
      </c>
      <c r="E11" s="4">
        <v>293.85000000000002</v>
      </c>
      <c r="F11" s="4">
        <f t="shared" si="0"/>
        <v>50865.440000000002</v>
      </c>
    </row>
    <row r="12" spans="1:6" ht="105">
      <c r="A12" s="4" t="s">
        <v>108</v>
      </c>
      <c r="B12" s="4" t="s">
        <v>51</v>
      </c>
      <c r="C12" s="17">
        <v>8.6</v>
      </c>
      <c r="D12" s="4" t="s">
        <v>13</v>
      </c>
      <c r="E12" s="17">
        <v>6092.63</v>
      </c>
      <c r="F12" s="4">
        <f t="shared" si="0"/>
        <v>52396.62</v>
      </c>
    </row>
    <row r="13" spans="1:6" ht="120">
      <c r="A13" s="4" t="s">
        <v>109</v>
      </c>
      <c r="B13" s="4" t="s">
        <v>56</v>
      </c>
      <c r="C13" s="17">
        <v>0.67500000000000004</v>
      </c>
      <c r="D13" s="4" t="s">
        <v>54</v>
      </c>
      <c r="E13" s="17">
        <v>77259.94</v>
      </c>
      <c r="F13" s="4">
        <f t="shared" si="0"/>
        <v>52150.46</v>
      </c>
    </row>
    <row r="14" spans="1:6" ht="60">
      <c r="A14" s="4" t="s">
        <v>110</v>
      </c>
      <c r="B14" s="4" t="s">
        <v>58</v>
      </c>
      <c r="C14" s="18">
        <v>20.82</v>
      </c>
      <c r="D14" s="4" t="s">
        <v>22</v>
      </c>
      <c r="E14" s="19">
        <v>184.61</v>
      </c>
      <c r="F14" s="4">
        <f>ROUND(E14*C14,2)</f>
        <v>3843.58</v>
      </c>
    </row>
    <row r="15" spans="1:6">
      <c r="A15" s="5">
        <v>11</v>
      </c>
      <c r="B15" s="20" t="s">
        <v>23</v>
      </c>
      <c r="C15" s="20"/>
      <c r="D15" s="20"/>
      <c r="E15" s="20"/>
      <c r="F15" s="4"/>
    </row>
    <row r="16" spans="1:6">
      <c r="A16" s="6" t="s">
        <v>24</v>
      </c>
      <c r="B16" s="4" t="s">
        <v>79</v>
      </c>
      <c r="C16" s="7">
        <v>21.3</v>
      </c>
      <c r="D16" s="4" t="s">
        <v>13</v>
      </c>
      <c r="E16" s="4">
        <v>760.52</v>
      </c>
      <c r="F16" s="4">
        <f t="shared" ref="F16:F20" si="1">C16*E16</f>
        <v>16199.076000000001</v>
      </c>
    </row>
    <row r="17" spans="1:6">
      <c r="A17" s="6" t="s">
        <v>26</v>
      </c>
      <c r="B17" s="4" t="s">
        <v>80</v>
      </c>
      <c r="C17" s="7">
        <v>5.9</v>
      </c>
      <c r="D17" s="4" t="s">
        <v>13</v>
      </c>
      <c r="E17" s="4">
        <v>358.76</v>
      </c>
      <c r="F17" s="4">
        <f t="shared" si="1"/>
        <v>2116.6840000000002</v>
      </c>
    </row>
    <row r="18" spans="1:6">
      <c r="A18" s="6" t="s">
        <v>28</v>
      </c>
      <c r="B18" s="4" t="s">
        <v>81</v>
      </c>
      <c r="C18" s="7">
        <v>31.5</v>
      </c>
      <c r="D18" s="4" t="s">
        <v>13</v>
      </c>
      <c r="E18" s="4">
        <v>694.12</v>
      </c>
      <c r="F18" s="4">
        <f t="shared" si="1"/>
        <v>21864.78</v>
      </c>
    </row>
    <row r="19" spans="1:6">
      <c r="A19" s="6" t="s">
        <v>30</v>
      </c>
      <c r="B19" s="4" t="s">
        <v>82</v>
      </c>
      <c r="C19" s="7">
        <v>14.84</v>
      </c>
      <c r="D19" s="4" t="s">
        <v>13</v>
      </c>
      <c r="E19" s="4">
        <v>410.6</v>
      </c>
      <c r="F19" s="4">
        <f t="shared" si="1"/>
        <v>6093.3040000000001</v>
      </c>
    </row>
    <row r="20" spans="1:6">
      <c r="A20" s="6" t="s">
        <v>32</v>
      </c>
      <c r="B20" s="4" t="s">
        <v>83</v>
      </c>
      <c r="C20" s="7">
        <v>67.64</v>
      </c>
      <c r="D20" s="4" t="s">
        <v>13</v>
      </c>
      <c r="E20" s="4">
        <v>177.1</v>
      </c>
      <c r="F20" s="4">
        <f t="shared" si="1"/>
        <v>11979.044</v>
      </c>
    </row>
    <row r="21" spans="1:6" ht="15.75">
      <c r="A21" s="82" t="s">
        <v>60</v>
      </c>
      <c r="B21" s="82"/>
      <c r="C21" s="82"/>
      <c r="D21" s="82"/>
      <c r="E21" s="82"/>
      <c r="F21" s="21">
        <f>SUM(F5:F20)</f>
        <v>344297.22519999999</v>
      </c>
    </row>
    <row r="22" spans="1:6" ht="30">
      <c r="A22" s="6"/>
      <c r="B22" s="7"/>
      <c r="C22" s="8"/>
      <c r="D22" s="5"/>
      <c r="E22" s="4" t="s">
        <v>35</v>
      </c>
      <c r="F22" s="4">
        <f>F21*12/100</f>
        <v>41315.667023999995</v>
      </c>
    </row>
    <row r="23" spans="1:6">
      <c r="A23" s="6"/>
      <c r="B23" s="7"/>
      <c r="C23" s="8"/>
      <c r="D23" s="5"/>
      <c r="E23" s="4"/>
      <c r="F23" s="4">
        <f>F22+F21</f>
        <v>385612.89222399995</v>
      </c>
    </row>
    <row r="24" spans="1:6" ht="30">
      <c r="A24" s="6"/>
      <c r="B24" s="7"/>
      <c r="C24" s="8"/>
      <c r="D24" s="5"/>
      <c r="E24" s="4" t="s">
        <v>36</v>
      </c>
      <c r="F24" s="4">
        <f>F23*1/100</f>
        <v>3856.1289222399996</v>
      </c>
    </row>
    <row r="25" spans="1:6">
      <c r="A25" s="6"/>
      <c r="B25" s="7"/>
      <c r="C25" s="8"/>
      <c r="D25" s="5"/>
      <c r="E25" s="4" t="s">
        <v>34</v>
      </c>
      <c r="F25" s="4">
        <f>F24+F23</f>
        <v>389469.02114623995</v>
      </c>
    </row>
  </sheetData>
  <mergeCells count="4">
    <mergeCell ref="A1:F1"/>
    <mergeCell ref="A2:F2"/>
    <mergeCell ref="A3:F3"/>
    <mergeCell ref="A21:E21"/>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62.25" customHeight="1">
      <c r="A3" s="83" t="s">
        <v>112</v>
      </c>
      <c r="B3" s="83"/>
      <c r="C3" s="83"/>
      <c r="D3" s="83"/>
      <c r="E3" s="83"/>
      <c r="F3" s="83"/>
    </row>
    <row r="4" spans="1:6">
      <c r="A4" s="2" t="s">
        <v>3</v>
      </c>
      <c r="B4" s="2" t="s">
        <v>4</v>
      </c>
      <c r="C4" s="2" t="s">
        <v>5</v>
      </c>
      <c r="D4" s="2" t="s">
        <v>6</v>
      </c>
      <c r="E4" s="2" t="s">
        <v>7</v>
      </c>
      <c r="F4" s="2" t="s">
        <v>8</v>
      </c>
    </row>
    <row r="5" spans="1:6" ht="150">
      <c r="A5" s="3" t="s">
        <v>62</v>
      </c>
      <c r="B5" s="4" t="s">
        <v>19</v>
      </c>
      <c r="C5" s="4">
        <v>73.989999999999995</v>
      </c>
      <c r="D5" s="6" t="s">
        <v>13</v>
      </c>
      <c r="E5" s="17">
        <v>4858.76</v>
      </c>
      <c r="F5" s="4">
        <f t="shared" ref="F5:F6" si="0">C5*E5</f>
        <v>359499.65239999996</v>
      </c>
    </row>
    <row r="6" spans="1:6" ht="45">
      <c r="A6" s="3" t="s">
        <v>63</v>
      </c>
      <c r="B6" s="22" t="s">
        <v>21</v>
      </c>
      <c r="C6" s="4">
        <v>44.15</v>
      </c>
      <c r="D6" s="3" t="s">
        <v>22</v>
      </c>
      <c r="E6" s="17">
        <v>184.61</v>
      </c>
      <c r="F6" s="4">
        <f t="shared" si="0"/>
        <v>8150.5315000000001</v>
      </c>
    </row>
    <row r="7" spans="1:6">
      <c r="A7" s="6">
        <v>3</v>
      </c>
      <c r="B7" s="7" t="s">
        <v>23</v>
      </c>
      <c r="C7" s="4"/>
      <c r="D7" s="5"/>
      <c r="E7" s="8"/>
      <c r="F7" s="4"/>
    </row>
    <row r="8" spans="1:6">
      <c r="A8" s="6" t="s">
        <v>24</v>
      </c>
      <c r="B8" s="4" t="s">
        <v>64</v>
      </c>
      <c r="C8" s="7">
        <v>31.76</v>
      </c>
      <c r="D8" s="4" t="s">
        <v>13</v>
      </c>
      <c r="E8" s="4">
        <v>864.24</v>
      </c>
      <c r="F8" s="4">
        <f t="shared" ref="F8:F9" si="1">C8*E8</f>
        <v>27448.262400000003</v>
      </c>
    </row>
    <row r="9" spans="1:6">
      <c r="A9" s="6" t="s">
        <v>26</v>
      </c>
      <c r="B9" s="4" t="s">
        <v>65</v>
      </c>
      <c r="C9" s="7">
        <v>63.52</v>
      </c>
      <c r="D9" s="4" t="s">
        <v>13</v>
      </c>
      <c r="E9" s="4">
        <v>466.97</v>
      </c>
      <c r="F9" s="4">
        <f t="shared" si="1"/>
        <v>29661.934400000002</v>
      </c>
    </row>
    <row r="10" spans="1:6">
      <c r="A10" s="6"/>
      <c r="B10" s="7"/>
      <c r="C10" s="8"/>
      <c r="D10" s="5"/>
      <c r="E10" s="8" t="s">
        <v>34</v>
      </c>
      <c r="F10" s="17">
        <f>SUM(F5:F9)</f>
        <v>424760.38069999998</v>
      </c>
    </row>
    <row r="11" spans="1:6" ht="30">
      <c r="A11" s="6"/>
      <c r="B11" s="7"/>
      <c r="C11" s="8"/>
      <c r="D11" s="5"/>
      <c r="E11" s="4" t="s">
        <v>35</v>
      </c>
      <c r="F11" s="4">
        <f>F10*12/100</f>
        <v>50971.245683999994</v>
      </c>
    </row>
    <row r="12" spans="1:6">
      <c r="A12" s="6"/>
      <c r="B12" s="7"/>
      <c r="C12" s="8"/>
      <c r="D12" s="5"/>
      <c r="E12" s="4"/>
      <c r="F12" s="4">
        <f>F11+F10</f>
        <v>475731.62638399994</v>
      </c>
    </row>
    <row r="13" spans="1:6" ht="30">
      <c r="A13" s="6"/>
      <c r="B13" s="7"/>
      <c r="C13" s="8"/>
      <c r="D13" s="5"/>
      <c r="E13" s="4" t="s">
        <v>36</v>
      </c>
      <c r="F13" s="4">
        <f>F12*1/100</f>
        <v>4757.316263839999</v>
      </c>
    </row>
    <row r="14" spans="1:6">
      <c r="A14" s="6"/>
      <c r="B14" s="7"/>
      <c r="C14" s="8"/>
      <c r="D14" s="5"/>
      <c r="E14" s="4" t="s">
        <v>34</v>
      </c>
      <c r="F14" s="4">
        <f>F13+F12</f>
        <v>480488.94264783995</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67" t="s">
        <v>0</v>
      </c>
      <c r="B1" s="67"/>
      <c r="C1" s="67"/>
      <c r="D1" s="67"/>
      <c r="E1" s="67"/>
      <c r="F1" s="67"/>
    </row>
    <row r="2" spans="1:10" ht="18.75">
      <c r="A2" s="67" t="s">
        <v>1</v>
      </c>
      <c r="B2" s="67"/>
      <c r="C2" s="67"/>
      <c r="D2" s="67"/>
      <c r="E2" s="67"/>
      <c r="F2" s="67"/>
    </row>
    <row r="3" spans="1:10" ht="48.75" customHeight="1">
      <c r="A3" s="83" t="s">
        <v>113</v>
      </c>
      <c r="B3" s="83"/>
      <c r="C3" s="83"/>
      <c r="D3" s="83"/>
      <c r="E3" s="83"/>
      <c r="F3" s="83"/>
    </row>
    <row r="4" spans="1:10">
      <c r="A4" s="2" t="s">
        <v>3</v>
      </c>
      <c r="B4" s="2" t="s">
        <v>4</v>
      </c>
      <c r="C4" s="2" t="s">
        <v>5</v>
      </c>
      <c r="D4" s="2" t="s">
        <v>6</v>
      </c>
      <c r="E4" s="2" t="s">
        <v>7</v>
      </c>
      <c r="F4" s="2" t="s">
        <v>8</v>
      </c>
    </row>
    <row r="5" spans="1:10" ht="30">
      <c r="A5" s="4" t="s">
        <v>101</v>
      </c>
      <c r="B5" s="4" t="s">
        <v>102</v>
      </c>
      <c r="C5" s="4">
        <v>9.92</v>
      </c>
      <c r="D5" s="4" t="s">
        <v>90</v>
      </c>
      <c r="E5" s="4">
        <v>497.98</v>
      </c>
      <c r="F5" s="4">
        <f>+C5*E5</f>
        <v>4939.9616000000005</v>
      </c>
    </row>
    <row r="6" spans="1:10" ht="120">
      <c r="A6" s="4" t="s">
        <v>111</v>
      </c>
      <c r="B6" s="4" t="s">
        <v>12</v>
      </c>
      <c r="C6" s="4">
        <v>133.77000000000001</v>
      </c>
      <c r="D6" s="4" t="s">
        <v>90</v>
      </c>
      <c r="E6" s="4">
        <v>153.84</v>
      </c>
      <c r="F6" s="4">
        <f>ROUND(E6*C6,2)</f>
        <v>20579.18</v>
      </c>
      <c r="J6" s="1" t="s">
        <v>114</v>
      </c>
    </row>
    <row r="7" spans="1:10" ht="105">
      <c r="A7" s="4" t="s">
        <v>14</v>
      </c>
      <c r="B7" s="4" t="s">
        <v>45</v>
      </c>
      <c r="C7" s="4">
        <v>11.55</v>
      </c>
      <c r="D7" s="4" t="s">
        <v>90</v>
      </c>
      <c r="E7" s="4">
        <v>415.58</v>
      </c>
      <c r="F7" s="4">
        <f t="shared" ref="F7:F20" si="0">ROUND(E7*C7,2)</f>
        <v>4799.95</v>
      </c>
    </row>
    <row r="8" spans="1:10" ht="90">
      <c r="A8" s="4" t="s">
        <v>115</v>
      </c>
      <c r="B8" s="4" t="s">
        <v>47</v>
      </c>
      <c r="C8" s="4">
        <v>19.239999999999998</v>
      </c>
      <c r="D8" s="4" t="s">
        <v>90</v>
      </c>
      <c r="E8" s="4">
        <v>1438.96</v>
      </c>
      <c r="F8" s="4">
        <f t="shared" si="0"/>
        <v>27685.59</v>
      </c>
    </row>
    <row r="9" spans="1:10" ht="135">
      <c r="A9" s="4" t="s">
        <v>105</v>
      </c>
      <c r="B9" s="4" t="s">
        <v>89</v>
      </c>
      <c r="C9" s="4">
        <v>16.100000000000001</v>
      </c>
      <c r="D9" s="4" t="s">
        <v>90</v>
      </c>
      <c r="E9" s="4">
        <v>4492.3599999999997</v>
      </c>
      <c r="F9" s="4">
        <f t="shared" si="0"/>
        <v>72327</v>
      </c>
    </row>
    <row r="10" spans="1:10" ht="120">
      <c r="A10" s="4" t="s">
        <v>106</v>
      </c>
      <c r="B10" s="4" t="s">
        <v>92</v>
      </c>
      <c r="C10" s="4">
        <v>45.88</v>
      </c>
      <c r="D10" s="4" t="s">
        <v>90</v>
      </c>
      <c r="E10" s="4">
        <v>2873.96</v>
      </c>
      <c r="F10" s="4">
        <f t="shared" si="0"/>
        <v>131857.28</v>
      </c>
    </row>
    <row r="11" spans="1:10" ht="90">
      <c r="A11" s="4" t="s">
        <v>116</v>
      </c>
      <c r="B11" s="4" t="s">
        <v>117</v>
      </c>
      <c r="C11" s="25">
        <v>321.38</v>
      </c>
      <c r="D11" s="4" t="s">
        <v>95</v>
      </c>
      <c r="E11" s="4">
        <v>288.27</v>
      </c>
      <c r="F11" s="4">
        <f t="shared" si="0"/>
        <v>92644.21</v>
      </c>
    </row>
    <row r="12" spans="1:10" ht="105">
      <c r="A12" s="4" t="s">
        <v>108</v>
      </c>
      <c r="B12" s="4" t="s">
        <v>51</v>
      </c>
      <c r="C12" s="25">
        <v>23.08</v>
      </c>
      <c r="D12" s="4" t="s">
        <v>13</v>
      </c>
      <c r="E12" s="4">
        <v>6092.63</v>
      </c>
      <c r="F12" s="4">
        <f t="shared" si="0"/>
        <v>140617.9</v>
      </c>
    </row>
    <row r="13" spans="1:10" ht="120">
      <c r="A13" s="4" t="s">
        <v>118</v>
      </c>
      <c r="B13" s="4" t="s">
        <v>56</v>
      </c>
      <c r="C13" s="4">
        <v>1.25</v>
      </c>
      <c r="D13" s="4" t="s">
        <v>119</v>
      </c>
      <c r="E13" s="4">
        <v>77259.94</v>
      </c>
      <c r="F13" s="4">
        <f t="shared" si="0"/>
        <v>96574.93</v>
      </c>
    </row>
    <row r="14" spans="1:10" ht="45">
      <c r="A14" s="4" t="s">
        <v>110</v>
      </c>
      <c r="B14" s="4" t="s">
        <v>21</v>
      </c>
      <c r="C14" s="17">
        <v>53.91</v>
      </c>
      <c r="D14" s="4" t="s">
        <v>22</v>
      </c>
      <c r="E14" s="4">
        <v>184.61</v>
      </c>
      <c r="F14" s="4">
        <f t="shared" ref="F14" si="1">C14*E14</f>
        <v>9952.3251</v>
      </c>
    </row>
    <row r="15" spans="1:10">
      <c r="A15" s="5">
        <v>11</v>
      </c>
      <c r="B15" s="4" t="s">
        <v>120</v>
      </c>
      <c r="C15" s="4"/>
      <c r="D15" s="4"/>
      <c r="E15" s="4"/>
      <c r="F15" s="4"/>
    </row>
    <row r="16" spans="1:10" ht="16.5">
      <c r="A16" s="4" t="s">
        <v>121</v>
      </c>
      <c r="B16" s="4" t="s">
        <v>25</v>
      </c>
      <c r="C16" s="4">
        <v>45.04</v>
      </c>
      <c r="D16" s="4" t="s">
        <v>122</v>
      </c>
      <c r="E16" s="4">
        <v>864.24</v>
      </c>
      <c r="F16" s="4">
        <f t="shared" si="0"/>
        <v>38925.370000000003</v>
      </c>
    </row>
    <row r="17" spans="1:6" ht="16.5">
      <c r="A17" s="4" t="s">
        <v>123</v>
      </c>
      <c r="B17" s="4" t="s">
        <v>27</v>
      </c>
      <c r="C17" s="4">
        <v>11.6</v>
      </c>
      <c r="D17" s="4" t="s">
        <v>122</v>
      </c>
      <c r="E17" s="4">
        <v>408.12</v>
      </c>
      <c r="F17" s="4">
        <f t="shared" si="0"/>
        <v>4734.1899999999996</v>
      </c>
    </row>
    <row r="18" spans="1:6" ht="16.5">
      <c r="A18" s="4" t="s">
        <v>124</v>
      </c>
      <c r="B18" s="4" t="s">
        <v>29</v>
      </c>
      <c r="C18" s="4">
        <v>65.099999999999994</v>
      </c>
      <c r="D18" s="4" t="s">
        <v>122</v>
      </c>
      <c r="E18" s="4">
        <v>788.88</v>
      </c>
      <c r="F18" s="4">
        <f t="shared" si="0"/>
        <v>51356.09</v>
      </c>
    </row>
    <row r="19" spans="1:6" ht="16.5">
      <c r="A19" s="4" t="s">
        <v>125</v>
      </c>
      <c r="B19" s="4" t="s">
        <v>31</v>
      </c>
      <c r="C19" s="4">
        <v>34.32</v>
      </c>
      <c r="D19" s="4" t="s">
        <v>122</v>
      </c>
      <c r="E19" s="4">
        <v>466.97</v>
      </c>
      <c r="F19" s="4">
        <f t="shared" si="0"/>
        <v>16026.41</v>
      </c>
    </row>
    <row r="20" spans="1:6" ht="16.5">
      <c r="A20" s="4" t="s">
        <v>126</v>
      </c>
      <c r="B20" s="4" t="s">
        <v>33</v>
      </c>
      <c r="C20" s="4">
        <v>133.4</v>
      </c>
      <c r="D20" s="4" t="s">
        <v>122</v>
      </c>
      <c r="E20" s="4">
        <v>177.1</v>
      </c>
      <c r="F20" s="4">
        <f t="shared" si="0"/>
        <v>23625.14</v>
      </c>
    </row>
    <row r="21" spans="1:6">
      <c r="A21" s="4"/>
      <c r="B21" s="4"/>
      <c r="C21" s="4"/>
      <c r="D21" s="4"/>
      <c r="E21" s="4" t="s">
        <v>60</v>
      </c>
      <c r="F21" s="4">
        <f>SUM(F5:F20)</f>
        <v>736645.52670000005</v>
      </c>
    </row>
    <row r="22" spans="1:6" ht="30">
      <c r="A22" s="6"/>
      <c r="B22" s="7"/>
      <c r="C22" s="8"/>
      <c r="D22" s="5"/>
      <c r="E22" s="4" t="s">
        <v>35</v>
      </c>
      <c r="F22" s="4">
        <f>F21*12/100</f>
        <v>88397.463204</v>
      </c>
    </row>
    <row r="23" spans="1:6">
      <c r="A23" s="6"/>
      <c r="B23" s="7"/>
      <c r="C23" s="8"/>
      <c r="D23" s="5"/>
      <c r="E23" s="4"/>
      <c r="F23" s="4">
        <f>F22+F21</f>
        <v>825042.98990400007</v>
      </c>
    </row>
    <row r="24" spans="1:6" ht="30">
      <c r="A24" s="6"/>
      <c r="B24" s="7"/>
      <c r="C24" s="8"/>
      <c r="D24" s="5"/>
      <c r="E24" s="4" t="s">
        <v>36</v>
      </c>
      <c r="F24" s="4">
        <f>F23*1/100</f>
        <v>8250.4298990400002</v>
      </c>
    </row>
    <row r="25" spans="1:6" ht="19.5" customHeight="1">
      <c r="A25" s="6"/>
      <c r="B25" s="7"/>
      <c r="C25" s="8"/>
      <c r="D25" s="5"/>
      <c r="E25" s="4" t="s">
        <v>60</v>
      </c>
      <c r="F25" s="4">
        <f>F24+F23</f>
        <v>833293.4198030401</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0.25" customHeight="1">
      <c r="A3" s="68" t="s">
        <v>127</v>
      </c>
      <c r="B3" s="69"/>
      <c r="C3" s="69"/>
      <c r="D3" s="69"/>
      <c r="E3" s="69"/>
      <c r="F3" s="70"/>
    </row>
    <row r="4" spans="1:6">
      <c r="A4" s="2" t="s">
        <v>3</v>
      </c>
      <c r="B4" s="2" t="s">
        <v>4</v>
      </c>
      <c r="C4" s="2" t="s">
        <v>5</v>
      </c>
      <c r="D4" s="2" t="s">
        <v>6</v>
      </c>
      <c r="E4" s="2" t="s">
        <v>7</v>
      </c>
      <c r="F4" s="2" t="s">
        <v>8</v>
      </c>
    </row>
    <row r="5" spans="1:6" ht="135">
      <c r="A5" s="4" t="s">
        <v>62</v>
      </c>
      <c r="B5" s="4" t="s">
        <v>19</v>
      </c>
      <c r="C5" s="4">
        <v>82.84</v>
      </c>
      <c r="D5" s="4" t="s">
        <v>13</v>
      </c>
      <c r="E5" s="4">
        <v>4858.76</v>
      </c>
      <c r="F5" s="4">
        <f t="shared" ref="F5:F8" si="0">C5*E5</f>
        <v>402499.67840000003</v>
      </c>
    </row>
    <row r="6" spans="1:6" ht="90">
      <c r="A6" s="4" t="s">
        <v>128</v>
      </c>
      <c r="B6" s="4" t="s">
        <v>51</v>
      </c>
      <c r="C6" s="4">
        <v>24.79</v>
      </c>
      <c r="D6" s="4" t="s">
        <v>13</v>
      </c>
      <c r="E6" s="4">
        <v>6092.63</v>
      </c>
      <c r="F6" s="4">
        <f t="shared" si="0"/>
        <v>151036.2977</v>
      </c>
    </row>
    <row r="7" spans="1:6" ht="45">
      <c r="A7" s="4" t="s">
        <v>129</v>
      </c>
      <c r="B7" s="4" t="s">
        <v>21</v>
      </c>
      <c r="C7" s="4">
        <v>106.88</v>
      </c>
      <c r="D7" s="4" t="s">
        <v>22</v>
      </c>
      <c r="E7" s="4">
        <v>184.61</v>
      </c>
      <c r="F7" s="4">
        <f t="shared" si="0"/>
        <v>19731.1168</v>
      </c>
    </row>
    <row r="8" spans="1:6" ht="120">
      <c r="A8" s="4" t="s">
        <v>130</v>
      </c>
      <c r="B8" s="4" t="s">
        <v>56</v>
      </c>
      <c r="C8" s="4">
        <v>2.1875</v>
      </c>
      <c r="D8" s="4" t="s">
        <v>54</v>
      </c>
      <c r="E8" s="4">
        <v>77259.94</v>
      </c>
      <c r="F8" s="4">
        <f t="shared" si="0"/>
        <v>169006.11874999999</v>
      </c>
    </row>
    <row r="9" spans="1:6" ht="75">
      <c r="A9" s="4" t="s">
        <v>131</v>
      </c>
      <c r="B9" s="4" t="s">
        <v>132</v>
      </c>
      <c r="C9" s="4">
        <v>7.97</v>
      </c>
      <c r="D9" s="4" t="s">
        <v>13</v>
      </c>
      <c r="E9" s="4">
        <v>1832.28</v>
      </c>
      <c r="F9" s="4">
        <f t="shared" ref="F9" si="1">+C9*E9</f>
        <v>14603.2716</v>
      </c>
    </row>
    <row r="10" spans="1:6">
      <c r="A10" s="5">
        <v>6</v>
      </c>
      <c r="B10" s="4" t="s">
        <v>23</v>
      </c>
      <c r="C10" s="4"/>
      <c r="D10" s="4"/>
      <c r="E10" s="4"/>
      <c r="F10" s="4"/>
    </row>
    <row r="11" spans="1:6">
      <c r="A11" s="6" t="s">
        <v>24</v>
      </c>
      <c r="B11" s="4" t="s">
        <v>64</v>
      </c>
      <c r="C11" s="7">
        <v>46.19</v>
      </c>
      <c r="D11" s="4" t="s">
        <v>13</v>
      </c>
      <c r="E11" s="4">
        <v>864.24</v>
      </c>
      <c r="F11" s="4">
        <f t="shared" ref="F11:F12" si="2">C11*E11</f>
        <v>39919.245600000002</v>
      </c>
    </row>
    <row r="12" spans="1:6">
      <c r="A12" s="6" t="s">
        <v>26</v>
      </c>
      <c r="B12" s="4" t="s">
        <v>65</v>
      </c>
      <c r="C12" s="7">
        <v>92.31</v>
      </c>
      <c r="D12" s="4" t="s">
        <v>13</v>
      </c>
      <c r="E12" s="4">
        <v>466.97</v>
      </c>
      <c r="F12" s="4">
        <f t="shared" si="2"/>
        <v>43106.000700000004</v>
      </c>
    </row>
    <row r="13" spans="1:6">
      <c r="A13" s="6"/>
      <c r="B13" s="7"/>
      <c r="C13" s="8"/>
      <c r="D13" s="5"/>
      <c r="E13" s="8" t="s">
        <v>34</v>
      </c>
      <c r="F13" s="17">
        <f>SUM(F5:F12)</f>
        <v>839901.72955000005</v>
      </c>
    </row>
    <row r="14" spans="1:6" ht="30">
      <c r="A14" s="6"/>
      <c r="B14" s="7"/>
      <c r="C14" s="8"/>
      <c r="D14" s="5"/>
      <c r="E14" s="4" t="s">
        <v>35</v>
      </c>
      <c r="F14" s="4">
        <f>F13*12/100</f>
        <v>100788.20754599999</v>
      </c>
    </row>
    <row r="15" spans="1:6">
      <c r="A15" s="6"/>
      <c r="B15" s="7"/>
      <c r="C15" s="8"/>
      <c r="D15" s="5"/>
      <c r="E15" s="4"/>
      <c r="F15" s="4">
        <f>F14+F13</f>
        <v>940689.93709600007</v>
      </c>
    </row>
    <row r="16" spans="1:6" ht="30">
      <c r="A16" s="6"/>
      <c r="B16" s="7"/>
      <c r="C16" s="8"/>
      <c r="D16" s="5"/>
      <c r="E16" s="4" t="s">
        <v>36</v>
      </c>
      <c r="F16" s="4">
        <f>F15*1/100</f>
        <v>9406.8993709599999</v>
      </c>
    </row>
    <row r="17" spans="1:6">
      <c r="A17" s="6"/>
      <c r="B17" s="7"/>
      <c r="C17" s="8"/>
      <c r="D17" s="5"/>
      <c r="E17" s="4" t="s">
        <v>34</v>
      </c>
      <c r="F17" s="4">
        <f>F16+F15</f>
        <v>950096.83646696003</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28.5" customHeight="1">
      <c r="A3" s="68" t="s">
        <v>133</v>
      </c>
      <c r="B3" s="69"/>
      <c r="C3" s="69"/>
      <c r="D3" s="69"/>
      <c r="E3" s="69"/>
      <c r="F3" s="70"/>
    </row>
    <row r="4" spans="1:6">
      <c r="A4" s="2" t="s">
        <v>3</v>
      </c>
      <c r="B4" s="2" t="s">
        <v>4</v>
      </c>
      <c r="C4" s="2" t="s">
        <v>5</v>
      </c>
      <c r="D4" s="2" t="s">
        <v>6</v>
      </c>
      <c r="E4" s="2" t="s">
        <v>7</v>
      </c>
      <c r="F4" s="2" t="s">
        <v>8</v>
      </c>
    </row>
    <row r="5" spans="1:6" ht="150">
      <c r="A5" s="3" t="s">
        <v>62</v>
      </c>
      <c r="B5" s="4" t="s">
        <v>19</v>
      </c>
      <c r="C5" s="4">
        <v>49.57</v>
      </c>
      <c r="D5" s="6" t="s">
        <v>13</v>
      </c>
      <c r="E5" s="17">
        <v>4858.76</v>
      </c>
      <c r="F5" s="4">
        <f t="shared" ref="F5:F6" si="0">C5*E5</f>
        <v>240848.73320000002</v>
      </c>
    </row>
    <row r="6" spans="1:6" ht="45">
      <c r="A6" s="3" t="s">
        <v>63</v>
      </c>
      <c r="B6" s="22" t="s">
        <v>21</v>
      </c>
      <c r="C6" s="4">
        <v>32.53</v>
      </c>
      <c r="D6" s="3" t="s">
        <v>22</v>
      </c>
      <c r="E6" s="17">
        <v>184.61</v>
      </c>
      <c r="F6" s="4">
        <f t="shared" si="0"/>
        <v>6005.3633000000009</v>
      </c>
    </row>
    <row r="7" spans="1:6">
      <c r="A7" s="6">
        <v>3</v>
      </c>
      <c r="B7" s="7" t="s">
        <v>23</v>
      </c>
      <c r="C7" s="4"/>
      <c r="D7" s="5"/>
      <c r="E7" s="8"/>
      <c r="F7" s="4"/>
    </row>
    <row r="8" spans="1:6">
      <c r="A8" s="6" t="s">
        <v>24</v>
      </c>
      <c r="B8" s="4" t="s">
        <v>64</v>
      </c>
      <c r="C8" s="7">
        <v>21.27</v>
      </c>
      <c r="D8" s="4" t="s">
        <v>13</v>
      </c>
      <c r="E8" s="4">
        <v>864.24</v>
      </c>
      <c r="F8" s="4">
        <f t="shared" ref="F8:F9" si="1">C8*E8</f>
        <v>18382.3848</v>
      </c>
    </row>
    <row r="9" spans="1:6">
      <c r="A9" s="6" t="s">
        <v>26</v>
      </c>
      <c r="B9" s="4" t="s">
        <v>65</v>
      </c>
      <c r="C9" s="7">
        <v>42</v>
      </c>
      <c r="D9" s="4" t="s">
        <v>13</v>
      </c>
      <c r="E9" s="4">
        <v>466.97</v>
      </c>
      <c r="F9" s="4">
        <f t="shared" si="1"/>
        <v>19612.740000000002</v>
      </c>
    </row>
    <row r="10" spans="1:6">
      <c r="A10" s="6"/>
      <c r="B10" s="7"/>
      <c r="C10" s="8"/>
      <c r="D10" s="5"/>
      <c r="E10" s="8" t="s">
        <v>34</v>
      </c>
      <c r="F10" s="17">
        <f>SUM(F5:F9)</f>
        <v>284849.22129999998</v>
      </c>
    </row>
    <row r="11" spans="1:6" ht="30">
      <c r="A11" s="6"/>
      <c r="B11" s="7"/>
      <c r="C11" s="8"/>
      <c r="D11" s="5"/>
      <c r="E11" s="4" t="s">
        <v>35</v>
      </c>
      <c r="F11" s="4">
        <f>F10*12/100</f>
        <v>34181.906555999994</v>
      </c>
    </row>
    <row r="12" spans="1:6">
      <c r="A12" s="6"/>
      <c r="B12" s="7"/>
      <c r="C12" s="8"/>
      <c r="D12" s="5"/>
      <c r="E12" s="4"/>
      <c r="F12" s="4">
        <f>F11+F10</f>
        <v>319031.12785599998</v>
      </c>
    </row>
    <row r="13" spans="1:6" ht="30">
      <c r="A13" s="6"/>
      <c r="B13" s="7"/>
      <c r="C13" s="8"/>
      <c r="D13" s="5"/>
      <c r="E13" s="4" t="s">
        <v>36</v>
      </c>
      <c r="F13" s="4">
        <f>F12*1/100</f>
        <v>3190.3112785599997</v>
      </c>
    </row>
    <row r="14" spans="1:6">
      <c r="A14" s="6"/>
      <c r="B14" s="7"/>
      <c r="C14" s="8"/>
      <c r="D14" s="5"/>
      <c r="E14" s="4" t="s">
        <v>34</v>
      </c>
      <c r="F14" s="4">
        <f>F13+F12</f>
        <v>322221.43913456</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44.25" customHeight="1">
      <c r="A3" s="68" t="s">
        <v>230</v>
      </c>
      <c r="B3" s="69"/>
      <c r="C3" s="69"/>
      <c r="D3" s="69"/>
      <c r="E3" s="69"/>
      <c r="F3" s="70"/>
    </row>
    <row r="4" spans="1:6">
      <c r="A4" s="2" t="s">
        <v>3</v>
      </c>
      <c r="B4" s="2" t="s">
        <v>4</v>
      </c>
      <c r="C4" s="2" t="s">
        <v>5</v>
      </c>
      <c r="D4" s="2" t="s">
        <v>6</v>
      </c>
      <c r="E4" s="2" t="s">
        <v>7</v>
      </c>
      <c r="F4" s="2" t="s">
        <v>8</v>
      </c>
    </row>
    <row r="5" spans="1:6" ht="150">
      <c r="A5" s="3" t="s">
        <v>62</v>
      </c>
      <c r="B5" s="4" t="s">
        <v>19</v>
      </c>
      <c r="C5" s="4">
        <v>50.98</v>
      </c>
      <c r="D5" s="6" t="s">
        <v>13</v>
      </c>
      <c r="E5" s="17">
        <v>4858.76</v>
      </c>
      <c r="F5" s="4">
        <f t="shared" ref="F5:F6" si="0">C5*E5</f>
        <v>247699.58479999998</v>
      </c>
    </row>
    <row r="6" spans="1:6" ht="45">
      <c r="A6" s="3" t="s">
        <v>63</v>
      </c>
      <c r="B6" s="22" t="s">
        <v>21</v>
      </c>
      <c r="C6" s="4">
        <v>27.89</v>
      </c>
      <c r="D6" s="3" t="s">
        <v>22</v>
      </c>
      <c r="E6" s="17">
        <v>184.61</v>
      </c>
      <c r="F6" s="4">
        <f t="shared" si="0"/>
        <v>5148.7729000000008</v>
      </c>
    </row>
    <row r="7" spans="1:6">
      <c r="A7" s="6">
        <v>3</v>
      </c>
      <c r="B7" s="7" t="s">
        <v>23</v>
      </c>
      <c r="C7" s="4"/>
      <c r="D7" s="5"/>
      <c r="E7" s="8"/>
      <c r="F7" s="4"/>
    </row>
    <row r="8" spans="1:6">
      <c r="A8" s="6" t="s">
        <v>24</v>
      </c>
      <c r="B8" s="4" t="s">
        <v>64</v>
      </c>
      <c r="C8" s="7">
        <v>21.89</v>
      </c>
      <c r="D8" s="4" t="s">
        <v>13</v>
      </c>
      <c r="E8" s="4">
        <v>864.24</v>
      </c>
      <c r="F8" s="4">
        <f t="shared" ref="F8:F9" si="1">C8*E8</f>
        <v>18918.213599999999</v>
      </c>
    </row>
    <row r="9" spans="1:6">
      <c r="A9" s="6" t="s">
        <v>26</v>
      </c>
      <c r="B9" s="4" t="s">
        <v>65</v>
      </c>
      <c r="C9" s="7">
        <v>43.78</v>
      </c>
      <c r="D9" s="4" t="s">
        <v>13</v>
      </c>
      <c r="E9" s="4">
        <v>466.97</v>
      </c>
      <c r="F9" s="4">
        <f t="shared" si="1"/>
        <v>20443.946600000003</v>
      </c>
    </row>
    <row r="10" spans="1:6">
      <c r="A10" s="6"/>
      <c r="B10" s="7"/>
      <c r="C10" s="8"/>
      <c r="D10" s="5"/>
      <c r="E10" s="8" t="s">
        <v>34</v>
      </c>
      <c r="F10" s="17">
        <f>SUM(F5:F9)</f>
        <v>292210.51790000004</v>
      </c>
    </row>
    <row r="11" spans="1:6" ht="30">
      <c r="A11" s="6"/>
      <c r="B11" s="7"/>
      <c r="C11" s="8"/>
      <c r="D11" s="5"/>
      <c r="E11" s="4" t="s">
        <v>35</v>
      </c>
      <c r="F11" s="4">
        <f>F10*12/100</f>
        <v>35065.262148000002</v>
      </c>
    </row>
    <row r="12" spans="1:6">
      <c r="A12" s="6"/>
      <c r="B12" s="7"/>
      <c r="C12" s="8"/>
      <c r="D12" s="5"/>
      <c r="E12" s="4"/>
      <c r="F12" s="4">
        <f>F11+F10</f>
        <v>327275.78004800004</v>
      </c>
    </row>
    <row r="13" spans="1:6" ht="30">
      <c r="A13" s="6"/>
      <c r="B13" s="7"/>
      <c r="C13" s="8"/>
      <c r="D13" s="5"/>
      <c r="E13" s="4" t="s">
        <v>36</v>
      </c>
      <c r="F13" s="4">
        <f>F12*1/100</f>
        <v>3272.7578004800002</v>
      </c>
    </row>
    <row r="14" spans="1:6">
      <c r="A14" s="6"/>
      <c r="B14" s="7"/>
      <c r="C14" s="8"/>
      <c r="D14" s="5"/>
      <c r="E14" s="4" t="s">
        <v>34</v>
      </c>
      <c r="F14" s="4">
        <f>F13+F12</f>
        <v>330548.53784848005</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7" customHeight="1">
      <c r="A3" s="68" t="s">
        <v>134</v>
      </c>
      <c r="B3" s="69"/>
      <c r="C3" s="69"/>
      <c r="D3" s="69"/>
      <c r="E3" s="69"/>
      <c r="F3" s="70"/>
    </row>
    <row r="4" spans="1:6">
      <c r="A4" s="2" t="s">
        <v>3</v>
      </c>
      <c r="B4" s="2" t="s">
        <v>4</v>
      </c>
      <c r="C4" s="2" t="s">
        <v>5</v>
      </c>
      <c r="D4" s="2" t="s">
        <v>6</v>
      </c>
      <c r="E4" s="2" t="s">
        <v>7</v>
      </c>
      <c r="F4" s="2" t="s">
        <v>8</v>
      </c>
    </row>
    <row r="5" spans="1:6" ht="120">
      <c r="A5" s="4" t="s">
        <v>135</v>
      </c>
      <c r="B5" s="4" t="s">
        <v>12</v>
      </c>
      <c r="C5" s="17">
        <v>6.14</v>
      </c>
      <c r="D5" s="4" t="s">
        <v>13</v>
      </c>
      <c r="E5" s="17">
        <v>153.84</v>
      </c>
      <c r="F5" s="4">
        <f t="shared" ref="F5:F10" si="0">ROUND(E5*C5,2)</f>
        <v>944.58</v>
      </c>
    </row>
    <row r="6" spans="1:6" ht="105">
      <c r="A6" s="4" t="s">
        <v>44</v>
      </c>
      <c r="B6" s="4" t="s">
        <v>45</v>
      </c>
      <c r="C6" s="17">
        <v>0.47</v>
      </c>
      <c r="D6" s="4" t="s">
        <v>13</v>
      </c>
      <c r="E6" s="17">
        <v>415.58</v>
      </c>
      <c r="F6" s="4">
        <f t="shared" si="0"/>
        <v>195.32</v>
      </c>
    </row>
    <row r="7" spans="1:6" ht="90">
      <c r="A7" s="4" t="s">
        <v>136</v>
      </c>
      <c r="B7" s="4" t="s">
        <v>47</v>
      </c>
      <c r="C7" s="17">
        <v>0.77</v>
      </c>
      <c r="D7" s="4" t="s">
        <v>13</v>
      </c>
      <c r="E7" s="17">
        <v>1438.96</v>
      </c>
      <c r="F7" s="4">
        <f t="shared" si="0"/>
        <v>1108</v>
      </c>
    </row>
    <row r="8" spans="1:6" ht="150">
      <c r="A8" s="4" t="s">
        <v>137</v>
      </c>
      <c r="B8" s="4" t="s">
        <v>19</v>
      </c>
      <c r="C8" s="17">
        <v>61.6</v>
      </c>
      <c r="D8" s="6" t="s">
        <v>13</v>
      </c>
      <c r="E8" s="17">
        <v>4858.76</v>
      </c>
      <c r="F8" s="4">
        <f t="shared" ref="F8" si="1">C8*E8</f>
        <v>299299.61600000004</v>
      </c>
    </row>
    <row r="9" spans="1:6" ht="135">
      <c r="A9" s="4" t="s">
        <v>138</v>
      </c>
      <c r="B9" s="4" t="s">
        <v>49</v>
      </c>
      <c r="C9" s="17">
        <v>2.06</v>
      </c>
      <c r="D9" s="4" t="s">
        <v>13</v>
      </c>
      <c r="E9" s="17">
        <v>5810.71</v>
      </c>
      <c r="F9" s="4">
        <f t="shared" si="0"/>
        <v>11970.06</v>
      </c>
    </row>
    <row r="10" spans="1:6" ht="45">
      <c r="A10" s="4" t="s">
        <v>139</v>
      </c>
      <c r="B10" s="4" t="s">
        <v>140</v>
      </c>
      <c r="C10" s="17">
        <v>1.23</v>
      </c>
      <c r="D10" s="4" t="s">
        <v>13</v>
      </c>
      <c r="E10" s="17">
        <v>6092.63</v>
      </c>
      <c r="F10" s="4">
        <f t="shared" si="0"/>
        <v>7493.93</v>
      </c>
    </row>
    <row r="11" spans="1:6" ht="120">
      <c r="A11" s="4" t="s">
        <v>141</v>
      </c>
      <c r="B11" s="4" t="s">
        <v>56</v>
      </c>
      <c r="C11" s="4">
        <v>0.32</v>
      </c>
      <c r="D11" s="4" t="s">
        <v>54</v>
      </c>
      <c r="E11" s="4">
        <v>77259.94</v>
      </c>
      <c r="F11" s="4">
        <f t="shared" ref="F11:F12" si="2">C11*E11</f>
        <v>24723.180800000002</v>
      </c>
    </row>
    <row r="12" spans="1:6" ht="45">
      <c r="A12" s="3" t="s">
        <v>57</v>
      </c>
      <c r="B12" s="22" t="s">
        <v>21</v>
      </c>
      <c r="C12" s="4">
        <v>39.5</v>
      </c>
      <c r="D12" s="3" t="s">
        <v>22</v>
      </c>
      <c r="E12" s="17">
        <v>184.61</v>
      </c>
      <c r="F12" s="4">
        <f t="shared" si="2"/>
        <v>7292.0950000000003</v>
      </c>
    </row>
    <row r="13" spans="1:6">
      <c r="A13" s="5">
        <v>9</v>
      </c>
      <c r="B13" s="20" t="s">
        <v>23</v>
      </c>
      <c r="C13" s="20"/>
      <c r="D13" s="20"/>
      <c r="E13" s="20"/>
      <c r="F13" s="4"/>
    </row>
    <row r="14" spans="1:6">
      <c r="A14" s="6" t="s">
        <v>24</v>
      </c>
      <c r="B14" s="4" t="s">
        <v>79</v>
      </c>
      <c r="C14" s="7">
        <v>27.91</v>
      </c>
      <c r="D14" s="4" t="s">
        <v>13</v>
      </c>
      <c r="E14" s="4">
        <v>760.52</v>
      </c>
      <c r="F14" s="4">
        <f t="shared" ref="F14:F18" si="3">C14*E14</f>
        <v>21226.1132</v>
      </c>
    </row>
    <row r="15" spans="1:6">
      <c r="A15" s="6" t="s">
        <v>26</v>
      </c>
      <c r="B15" s="4" t="s">
        <v>80</v>
      </c>
      <c r="C15" s="7">
        <v>0.47</v>
      </c>
      <c r="D15" s="4" t="s">
        <v>13</v>
      </c>
      <c r="E15" s="4">
        <v>358.76</v>
      </c>
      <c r="F15" s="4">
        <f t="shared" si="3"/>
        <v>168.6172</v>
      </c>
    </row>
    <row r="16" spans="1:6">
      <c r="A16" s="6" t="s">
        <v>28</v>
      </c>
      <c r="B16" s="4" t="s">
        <v>81</v>
      </c>
      <c r="C16" s="7">
        <v>0.77</v>
      </c>
      <c r="D16" s="4" t="s">
        <v>13</v>
      </c>
      <c r="E16" s="4">
        <v>694.12</v>
      </c>
      <c r="F16" s="4">
        <f t="shared" si="3"/>
        <v>534.47239999999999</v>
      </c>
    </row>
    <row r="17" spans="1:6">
      <c r="A17" s="6" t="s">
        <v>30</v>
      </c>
      <c r="B17" s="4" t="s">
        <v>82</v>
      </c>
      <c r="C17" s="7">
        <v>55.82</v>
      </c>
      <c r="D17" s="4" t="s">
        <v>13</v>
      </c>
      <c r="E17" s="4">
        <v>410.6</v>
      </c>
      <c r="F17" s="4">
        <f t="shared" si="3"/>
        <v>22919.692000000003</v>
      </c>
    </row>
    <row r="18" spans="1:6">
      <c r="A18" s="6" t="s">
        <v>32</v>
      </c>
      <c r="B18" s="4" t="s">
        <v>83</v>
      </c>
      <c r="C18" s="7">
        <v>6.14</v>
      </c>
      <c r="D18" s="4" t="s">
        <v>13</v>
      </c>
      <c r="E18" s="4">
        <v>177.1</v>
      </c>
      <c r="F18" s="4">
        <f t="shared" si="3"/>
        <v>1087.394</v>
      </c>
    </row>
    <row r="19" spans="1:6" ht="15.75">
      <c r="A19" s="82" t="s">
        <v>60</v>
      </c>
      <c r="B19" s="82"/>
      <c r="C19" s="82"/>
      <c r="D19" s="82"/>
      <c r="E19" s="82"/>
      <c r="F19" s="21">
        <f>SUM(F5:F18)</f>
        <v>398963.07059999998</v>
      </c>
    </row>
    <row r="20" spans="1:6" ht="30">
      <c r="A20" s="6"/>
      <c r="B20" s="7"/>
      <c r="C20" s="8"/>
      <c r="D20" s="5"/>
      <c r="E20" s="4" t="s">
        <v>35</v>
      </c>
      <c r="F20" s="4">
        <f>F19*12/100</f>
        <v>47875.568471999999</v>
      </c>
    </row>
    <row r="21" spans="1:6">
      <c r="A21" s="6"/>
      <c r="B21" s="7"/>
      <c r="C21" s="8"/>
      <c r="D21" s="5"/>
      <c r="E21" s="4"/>
      <c r="F21" s="4">
        <f>F20+F19</f>
        <v>446838.63907199999</v>
      </c>
    </row>
    <row r="22" spans="1:6" ht="30">
      <c r="A22" s="6"/>
      <c r="B22" s="7"/>
      <c r="C22" s="8"/>
      <c r="D22" s="5"/>
      <c r="E22" s="4" t="s">
        <v>36</v>
      </c>
      <c r="F22" s="4">
        <f>F21*1/100</f>
        <v>4468.3863907200002</v>
      </c>
    </row>
    <row r="23" spans="1:6">
      <c r="A23" s="6"/>
      <c r="B23" s="7"/>
      <c r="C23" s="8"/>
      <c r="D23" s="5"/>
      <c r="E23" s="4" t="s">
        <v>142</v>
      </c>
      <c r="F23" s="4">
        <f>F22+F21</f>
        <v>451307.02546272002</v>
      </c>
    </row>
    <row r="25" spans="1:6" ht="19.5" customHeight="1"/>
  </sheetData>
  <mergeCells count="4">
    <mergeCell ref="A1:F1"/>
    <mergeCell ref="A2:F2"/>
    <mergeCell ref="A3:F3"/>
    <mergeCell ref="A19:E19"/>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57"/>
  <sheetViews>
    <sheetView workbookViewId="0">
      <selection activeCell="A3" sqref="A3:F3"/>
    </sheetView>
  </sheetViews>
  <sheetFormatPr defaultRowHeight="15"/>
  <cols>
    <col min="1" max="1" width="9" customWidth="1"/>
    <col min="2" max="2" width="57.42578125" customWidth="1"/>
    <col min="3" max="3" width="11.7109375" customWidth="1"/>
    <col min="4" max="4" width="7.7109375" bestFit="1" customWidth="1"/>
    <col min="5" max="5" width="14.28515625" customWidth="1"/>
    <col min="6" max="6" width="25.5703125" bestFit="1" customWidth="1"/>
  </cols>
  <sheetData>
    <row r="1" spans="1:6" ht="32.450000000000003" customHeight="1">
      <c r="A1" s="74" t="s">
        <v>200</v>
      </c>
      <c r="B1" s="75"/>
      <c r="C1" s="75"/>
      <c r="D1" s="75"/>
      <c r="E1" s="75"/>
      <c r="F1" s="76"/>
    </row>
    <row r="2" spans="1:6" ht="30.6" customHeight="1">
      <c r="A2" s="77" t="s">
        <v>201</v>
      </c>
      <c r="B2" s="78"/>
      <c r="C2" s="78"/>
      <c r="D2" s="78"/>
      <c r="E2" s="78"/>
      <c r="F2" s="79"/>
    </row>
    <row r="3" spans="1:6" ht="20.25" customHeight="1">
      <c r="A3" s="80" t="s">
        <v>202</v>
      </c>
      <c r="B3" s="80"/>
      <c r="C3" s="80"/>
      <c r="D3" s="80"/>
      <c r="E3" s="80"/>
      <c r="F3" s="81"/>
    </row>
    <row r="4" spans="1:6" ht="31.5">
      <c r="A4" s="27" t="s">
        <v>203</v>
      </c>
      <c r="B4" s="28" t="s">
        <v>204</v>
      </c>
      <c r="C4" s="29" t="s">
        <v>205</v>
      </c>
      <c r="D4" s="30" t="s">
        <v>6</v>
      </c>
      <c r="E4" s="31" t="s">
        <v>206</v>
      </c>
      <c r="F4" s="32" t="s">
        <v>207</v>
      </c>
    </row>
    <row r="5" spans="1:6" ht="31.5">
      <c r="A5" s="33">
        <v>1</v>
      </c>
      <c r="B5" s="34" t="s">
        <v>38</v>
      </c>
      <c r="C5" s="35">
        <v>5</v>
      </c>
      <c r="D5" s="35" t="s">
        <v>10</v>
      </c>
      <c r="E5" s="35">
        <v>330.4</v>
      </c>
      <c r="F5" s="35">
        <v>1652</v>
      </c>
    </row>
    <row r="6" spans="1:6" ht="126">
      <c r="A6" s="33" t="s">
        <v>208</v>
      </c>
      <c r="B6" s="36" t="s">
        <v>209</v>
      </c>
      <c r="C6" s="35">
        <v>126.75</v>
      </c>
      <c r="D6" s="37" t="s">
        <v>210</v>
      </c>
      <c r="E6" s="35">
        <v>153.84</v>
      </c>
      <c r="F6" s="35">
        <v>19499.22</v>
      </c>
    </row>
    <row r="7" spans="1:6" ht="101.45" customHeight="1">
      <c r="A7" s="33" t="s">
        <v>211</v>
      </c>
      <c r="B7" s="38" t="s">
        <v>212</v>
      </c>
      <c r="C7" s="35">
        <v>35.1</v>
      </c>
      <c r="D7" s="37" t="s">
        <v>210</v>
      </c>
      <c r="E7" s="35">
        <v>415.58</v>
      </c>
      <c r="F7" s="35">
        <v>14586.858</v>
      </c>
    </row>
    <row r="8" spans="1:6" ht="78.75">
      <c r="A8" s="33" t="s">
        <v>213</v>
      </c>
      <c r="B8" s="39" t="s">
        <v>214</v>
      </c>
      <c r="C8" s="35">
        <v>58.5</v>
      </c>
      <c r="D8" s="37" t="s">
        <v>210</v>
      </c>
      <c r="E8" s="35">
        <v>1438.96</v>
      </c>
      <c r="F8" s="35">
        <v>84179.16</v>
      </c>
    </row>
    <row r="9" spans="1:6" ht="76.5">
      <c r="A9" s="33" t="s">
        <v>215</v>
      </c>
      <c r="B9" s="40" t="s">
        <v>216</v>
      </c>
      <c r="C9" s="41">
        <v>58.5</v>
      </c>
      <c r="D9" s="41" t="s">
        <v>210</v>
      </c>
      <c r="E9" s="42">
        <v>4858.76</v>
      </c>
      <c r="F9" s="43">
        <v>284237</v>
      </c>
    </row>
    <row r="10" spans="1:6" ht="37.15" customHeight="1">
      <c r="A10" s="44" t="s">
        <v>217</v>
      </c>
      <c r="B10" s="45" t="s">
        <v>218</v>
      </c>
      <c r="C10" s="46">
        <v>39</v>
      </c>
      <c r="D10" s="46" t="s">
        <v>22</v>
      </c>
      <c r="E10" s="46">
        <v>184.61</v>
      </c>
      <c r="F10" s="47">
        <v>7199.7900000000009</v>
      </c>
    </row>
    <row r="11" spans="1:6" ht="15.75">
      <c r="A11" s="48">
        <v>7</v>
      </c>
      <c r="B11" s="49" t="s">
        <v>219</v>
      </c>
      <c r="C11" s="50"/>
      <c r="D11" s="2"/>
      <c r="E11" s="51"/>
      <c r="F11" s="52"/>
    </row>
    <row r="12" spans="1:6" ht="15.75">
      <c r="A12" s="53"/>
      <c r="B12" s="54" t="s">
        <v>220</v>
      </c>
      <c r="C12" s="35">
        <f>PRODUCT('[1]MATERIAL STATEMENT'!F8)</f>
        <v>25.155000000000001</v>
      </c>
      <c r="D12" s="35" t="s">
        <v>221</v>
      </c>
      <c r="E12" s="35">
        <v>893.67</v>
      </c>
      <c r="F12" s="35">
        <f t="shared" ref="F12:F16" si="0">PRODUCT(C12:E12)</f>
        <v>22480.26885</v>
      </c>
    </row>
    <row r="13" spans="1:6" ht="15.75">
      <c r="A13" s="53"/>
      <c r="B13" s="54" t="s">
        <v>222</v>
      </c>
      <c r="C13" s="35">
        <f>PRODUCT('[1]MATERIAL STATEMENT'!G8)</f>
        <v>35.1</v>
      </c>
      <c r="D13" s="35" t="s">
        <v>221</v>
      </c>
      <c r="E13" s="35">
        <v>363.98</v>
      </c>
      <c r="F13" s="35">
        <f t="shared" si="0"/>
        <v>12775.698</v>
      </c>
    </row>
    <row r="14" spans="1:6" ht="15.75">
      <c r="A14" s="53"/>
      <c r="B14" s="35" t="s">
        <v>223</v>
      </c>
      <c r="C14" s="35">
        <f>PRODUCT('[1]MATERIAL STATEMENT'!H8)</f>
        <v>50.31</v>
      </c>
      <c r="D14" s="35" t="s">
        <v>221</v>
      </c>
      <c r="E14" s="35">
        <v>496.4</v>
      </c>
      <c r="F14" s="35">
        <f t="shared" si="0"/>
        <v>24973.883999999998</v>
      </c>
    </row>
    <row r="15" spans="1:6" ht="15.75">
      <c r="A15" s="53"/>
      <c r="B15" s="35" t="s">
        <v>224</v>
      </c>
      <c r="C15" s="35">
        <f>'[1]MATERIAL STATEMENT'!I8</f>
        <v>58.5</v>
      </c>
      <c r="D15" s="35" t="s">
        <v>221</v>
      </c>
      <c r="E15" s="35">
        <v>819.59</v>
      </c>
      <c r="F15" s="35">
        <f t="shared" si="0"/>
        <v>47946.014999999999</v>
      </c>
    </row>
    <row r="16" spans="1:6" ht="15.75">
      <c r="A16" s="53"/>
      <c r="B16" s="55" t="s">
        <v>225</v>
      </c>
      <c r="C16" s="35">
        <f>PRODUCT('[1]MATERIAL STATEMENT'!J8)</f>
        <v>126.75</v>
      </c>
      <c r="D16" s="35" t="s">
        <v>221</v>
      </c>
      <c r="E16" s="37">
        <v>177.1</v>
      </c>
      <c r="F16" s="35">
        <f t="shared" si="0"/>
        <v>22447.424999999999</v>
      </c>
    </row>
    <row r="17" spans="1:6" ht="18.75">
      <c r="A17" s="53"/>
      <c r="B17" s="53"/>
      <c r="C17" s="71" t="s">
        <v>60</v>
      </c>
      <c r="D17" s="72"/>
      <c r="E17" s="73"/>
      <c r="F17" s="56">
        <f>SUM(F5:F16)</f>
        <v>541977.31885000004</v>
      </c>
    </row>
    <row r="18" spans="1:6" ht="18.75">
      <c r="A18" s="53"/>
      <c r="B18" s="53"/>
      <c r="C18" s="71" t="s">
        <v>226</v>
      </c>
      <c r="D18" s="72"/>
      <c r="E18" s="73"/>
      <c r="F18" s="56">
        <f>F17*12%</f>
        <v>65037.278262</v>
      </c>
    </row>
    <row r="19" spans="1:6" ht="18.75">
      <c r="A19" s="53"/>
      <c r="B19" s="53"/>
      <c r="C19" s="71" t="s">
        <v>34</v>
      </c>
      <c r="D19" s="72"/>
      <c r="E19" s="73"/>
      <c r="F19" s="56">
        <f>F17+F18</f>
        <v>607014.59711199999</v>
      </c>
    </row>
    <row r="20" spans="1:6" ht="18.75">
      <c r="A20" s="53"/>
      <c r="B20" s="53"/>
      <c r="C20" s="71" t="s">
        <v>227</v>
      </c>
      <c r="D20" s="72"/>
      <c r="E20" s="73"/>
      <c r="F20" s="56">
        <f>PRODUCT(F19,0.01)</f>
        <v>6070.1459711199996</v>
      </c>
    </row>
    <row r="21" spans="1:6" ht="18.75">
      <c r="A21" s="53"/>
      <c r="B21" s="53"/>
      <c r="C21" s="71" t="s">
        <v>228</v>
      </c>
      <c r="D21" s="72"/>
      <c r="E21" s="73"/>
      <c r="F21" s="56">
        <f>SUM(F19:F20)</f>
        <v>613084.74308311997</v>
      </c>
    </row>
    <row r="22" spans="1:6" ht="18.75">
      <c r="A22" s="57"/>
      <c r="B22" s="57"/>
      <c r="C22" s="58"/>
      <c r="D22" s="58"/>
      <c r="E22" s="58"/>
      <c r="F22" s="59"/>
    </row>
    <row r="23" spans="1:6" ht="15.75">
      <c r="A23" s="60"/>
      <c r="B23" s="61"/>
      <c r="C23" s="61"/>
      <c r="D23" s="61"/>
      <c r="E23" s="61"/>
      <c r="F23" s="61"/>
    </row>
    <row r="24" spans="1:6" ht="15.75">
      <c r="A24" s="60"/>
      <c r="B24" s="61"/>
      <c r="C24" s="61"/>
      <c r="D24" s="61"/>
      <c r="E24" s="62"/>
      <c r="F24" s="61"/>
    </row>
    <row r="25" spans="1:6" ht="21">
      <c r="A25" s="60"/>
      <c r="B25" s="63"/>
      <c r="C25" s="64"/>
      <c r="D25" s="64"/>
      <c r="E25" s="64"/>
      <c r="F25" s="63"/>
    </row>
    <row r="26" spans="1:6" ht="21">
      <c r="A26" s="60"/>
      <c r="B26" s="63"/>
      <c r="C26" s="64"/>
      <c r="D26" s="64"/>
      <c r="E26" s="64"/>
      <c r="F26" s="63"/>
    </row>
    <row r="27" spans="1:6" ht="15.75">
      <c r="A27" s="65"/>
      <c r="C27" s="66"/>
      <c r="D27" s="66"/>
      <c r="E27" s="66"/>
      <c r="F27" s="66"/>
    </row>
    <row r="28" spans="1:6" ht="15.75">
      <c r="A28" s="65"/>
      <c r="C28" s="66"/>
      <c r="D28" s="66"/>
      <c r="E28" s="66"/>
      <c r="F28" s="66"/>
    </row>
    <row r="29" spans="1:6" ht="15.75">
      <c r="A29" s="65"/>
      <c r="C29" s="66"/>
      <c r="D29" s="66"/>
      <c r="E29" s="66"/>
      <c r="F29" s="66"/>
    </row>
    <row r="30" spans="1:6" ht="15.75">
      <c r="A30" s="65"/>
      <c r="C30" s="66"/>
      <c r="D30" s="66"/>
      <c r="E30" s="66"/>
      <c r="F30" s="66"/>
    </row>
    <row r="31" spans="1:6" ht="15.75">
      <c r="A31" s="65"/>
      <c r="C31" s="66"/>
      <c r="D31" s="66"/>
      <c r="E31" s="66"/>
      <c r="F31" s="66"/>
    </row>
    <row r="32" spans="1:6" ht="15.75">
      <c r="A32" s="65"/>
      <c r="C32" s="66"/>
      <c r="D32" s="66"/>
      <c r="E32" s="66"/>
      <c r="F32" s="66"/>
    </row>
    <row r="33" spans="1:6" ht="15.75">
      <c r="A33" s="65"/>
      <c r="C33" s="66"/>
      <c r="D33" s="66"/>
      <c r="E33" s="66"/>
      <c r="F33" s="66"/>
    </row>
    <row r="34" spans="1:6" ht="15.75">
      <c r="A34" s="65"/>
      <c r="C34" s="66"/>
      <c r="D34" s="66"/>
      <c r="E34" s="66"/>
      <c r="F34" s="66"/>
    </row>
    <row r="35" spans="1:6" ht="15.75">
      <c r="A35" s="65"/>
      <c r="C35" s="66"/>
      <c r="D35" s="66"/>
      <c r="E35" s="66"/>
      <c r="F35" s="66"/>
    </row>
    <row r="36" spans="1:6" ht="15.75">
      <c r="A36" s="65"/>
      <c r="C36" s="66"/>
      <c r="D36" s="66"/>
      <c r="E36" s="66"/>
      <c r="F36" s="66"/>
    </row>
    <row r="37" spans="1:6">
      <c r="C37" s="66"/>
      <c r="D37" s="66"/>
      <c r="E37" s="66"/>
      <c r="F37" s="66"/>
    </row>
    <row r="38" spans="1:6">
      <c r="C38" s="66"/>
      <c r="D38" s="66"/>
      <c r="E38" s="66"/>
      <c r="F38" s="66"/>
    </row>
    <row r="39" spans="1:6">
      <c r="C39" s="66"/>
      <c r="D39" s="66"/>
      <c r="E39" s="66"/>
      <c r="F39" s="66"/>
    </row>
    <row r="40" spans="1:6">
      <c r="C40" s="66"/>
      <c r="D40" s="66"/>
      <c r="E40" s="66"/>
      <c r="F40" s="66"/>
    </row>
    <row r="41" spans="1:6">
      <c r="C41" s="66"/>
      <c r="D41" s="66"/>
      <c r="E41" s="66"/>
      <c r="F41" s="66"/>
    </row>
    <row r="42" spans="1:6">
      <c r="C42" s="66"/>
      <c r="D42" s="66"/>
      <c r="E42" s="66"/>
      <c r="F42" s="66"/>
    </row>
    <row r="43" spans="1:6">
      <c r="C43" s="66"/>
      <c r="D43" s="66"/>
      <c r="E43" s="66"/>
      <c r="F43" s="66"/>
    </row>
    <row r="44" spans="1:6">
      <c r="C44" s="66"/>
      <c r="D44" s="66"/>
      <c r="E44" s="66"/>
      <c r="F44" s="66"/>
    </row>
    <row r="45" spans="1:6">
      <c r="C45" s="66"/>
      <c r="D45" s="66"/>
      <c r="E45" s="66"/>
      <c r="F45" s="66"/>
    </row>
    <row r="46" spans="1:6">
      <c r="C46" s="66"/>
      <c r="D46" s="66"/>
      <c r="E46" s="66"/>
      <c r="F46" s="66"/>
    </row>
    <row r="47" spans="1:6">
      <c r="C47" s="66"/>
      <c r="D47" s="66"/>
      <c r="E47" s="66"/>
      <c r="F47" s="66"/>
    </row>
    <row r="48" spans="1:6">
      <c r="C48" s="66"/>
      <c r="D48" s="66"/>
      <c r="E48" s="66"/>
      <c r="F48" s="66"/>
    </row>
    <row r="49" spans="3:6">
      <c r="C49" s="66"/>
      <c r="D49" s="66"/>
      <c r="E49" s="66"/>
      <c r="F49" s="66"/>
    </row>
    <row r="50" spans="3:6">
      <c r="C50" s="66"/>
      <c r="D50" s="66"/>
      <c r="E50" s="66"/>
      <c r="F50" s="66"/>
    </row>
    <row r="51" spans="3:6">
      <c r="C51" s="66"/>
      <c r="D51" s="66"/>
      <c r="E51" s="66"/>
      <c r="F51" s="66"/>
    </row>
    <row r="52" spans="3:6">
      <c r="C52" s="66"/>
      <c r="D52" s="66"/>
      <c r="E52" s="66"/>
      <c r="F52" s="66"/>
    </row>
    <row r="53" spans="3:6">
      <c r="C53" s="66"/>
      <c r="D53" s="66"/>
      <c r="E53" s="66"/>
      <c r="F53" s="66"/>
    </row>
    <row r="54" spans="3:6">
      <c r="C54" s="66"/>
      <c r="D54" s="66"/>
      <c r="E54" s="66"/>
      <c r="F54" s="66"/>
    </row>
    <row r="55" spans="3:6">
      <c r="C55" s="66"/>
      <c r="D55" s="66"/>
      <c r="E55" s="66"/>
      <c r="F55" s="66"/>
    </row>
    <row r="56" spans="3:6">
      <c r="C56" s="66"/>
      <c r="D56" s="66"/>
      <c r="E56" s="66"/>
      <c r="F56" s="66"/>
    </row>
    <row r="57" spans="3:6">
      <c r="C57" s="66"/>
      <c r="D57" s="66"/>
      <c r="E57" s="66"/>
      <c r="F57" s="66"/>
    </row>
  </sheetData>
  <mergeCells count="8">
    <mergeCell ref="C20:E20"/>
    <mergeCell ref="C21:E21"/>
    <mergeCell ref="A1:F1"/>
    <mergeCell ref="A2:F2"/>
    <mergeCell ref="A3:F3"/>
    <mergeCell ref="C17:E17"/>
    <mergeCell ref="C18:E18"/>
    <mergeCell ref="C19:E19"/>
  </mergeCells>
  <pageMargins left="0.7" right="0.7" top="0.75" bottom="0.75" header="0.3" footer="0.3"/>
  <pageSetup orientation="portrait" verticalDpi="0" r:id="rId1"/>
</worksheet>
</file>

<file path=xl/worksheets/sheet20.xml><?xml version="1.0" encoding="utf-8"?>
<worksheet xmlns="http://schemas.openxmlformats.org/spreadsheetml/2006/main" xmlns:r="http://schemas.openxmlformats.org/officeDocument/2006/relationships">
  <dimension ref="A1:F14"/>
  <sheetViews>
    <sheetView topLeftCell="A10" workbookViewId="0">
      <selection activeCell="F14" sqref="F14"/>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1" customHeight="1">
      <c r="A3" s="68" t="s">
        <v>231</v>
      </c>
      <c r="B3" s="69"/>
      <c r="C3" s="69"/>
      <c r="D3" s="69"/>
      <c r="E3" s="69"/>
      <c r="F3" s="70"/>
    </row>
    <row r="4" spans="1:6">
      <c r="A4" s="2" t="s">
        <v>3</v>
      </c>
      <c r="B4" s="2" t="s">
        <v>4</v>
      </c>
      <c r="C4" s="2" t="s">
        <v>5</v>
      </c>
      <c r="D4" s="2" t="s">
        <v>6</v>
      </c>
      <c r="E4" s="2" t="s">
        <v>7</v>
      </c>
      <c r="F4" s="2" t="s">
        <v>8</v>
      </c>
    </row>
    <row r="5" spans="1:6" ht="150">
      <c r="A5" s="3" t="s">
        <v>62</v>
      </c>
      <c r="B5" s="4" t="s">
        <v>19</v>
      </c>
      <c r="C5" s="4">
        <v>66.56</v>
      </c>
      <c r="D5" s="6" t="s">
        <v>13</v>
      </c>
      <c r="E5" s="17">
        <v>4858.76</v>
      </c>
      <c r="F5" s="4">
        <f t="shared" ref="F5:F6" si="0">C5*E5</f>
        <v>323399.06560000003</v>
      </c>
    </row>
    <row r="6" spans="1:6" ht="45">
      <c r="A6" s="3" t="s">
        <v>63</v>
      </c>
      <c r="B6" s="22" t="s">
        <v>21</v>
      </c>
      <c r="C6" s="4">
        <v>43.68</v>
      </c>
      <c r="D6" s="3" t="s">
        <v>22</v>
      </c>
      <c r="E6" s="17">
        <v>184.61</v>
      </c>
      <c r="F6" s="4">
        <f t="shared" si="0"/>
        <v>8063.7648000000008</v>
      </c>
    </row>
    <row r="7" spans="1:6">
      <c r="A7" s="6">
        <v>3</v>
      </c>
      <c r="B7" s="7" t="s">
        <v>23</v>
      </c>
      <c r="C7" s="4"/>
      <c r="D7" s="5"/>
      <c r="E7" s="8"/>
      <c r="F7" s="4"/>
    </row>
    <row r="8" spans="1:6">
      <c r="A8" s="6" t="s">
        <v>24</v>
      </c>
      <c r="B8" s="4" t="s">
        <v>64</v>
      </c>
      <c r="C8" s="7">
        <v>28.56</v>
      </c>
      <c r="D8" s="4" t="s">
        <v>13</v>
      </c>
      <c r="E8" s="4">
        <v>864.24</v>
      </c>
      <c r="F8" s="4">
        <f t="shared" ref="F8:F9" si="1">C8*E8</f>
        <v>24682.6944</v>
      </c>
    </row>
    <row r="9" spans="1:6">
      <c r="A9" s="6" t="s">
        <v>26</v>
      </c>
      <c r="B9" s="4" t="s">
        <v>65</v>
      </c>
      <c r="C9" s="7">
        <v>57.12</v>
      </c>
      <c r="D9" s="4" t="s">
        <v>13</v>
      </c>
      <c r="E9" s="4">
        <v>466.97</v>
      </c>
      <c r="F9" s="4">
        <f t="shared" si="1"/>
        <v>26673.326400000002</v>
      </c>
    </row>
    <row r="10" spans="1:6">
      <c r="A10" s="6"/>
      <c r="B10" s="7"/>
      <c r="C10" s="8"/>
      <c r="D10" s="5"/>
      <c r="E10" s="8" t="s">
        <v>34</v>
      </c>
      <c r="F10" s="17">
        <f>SUM(F5:F9)</f>
        <v>382818.85120000003</v>
      </c>
    </row>
    <row r="11" spans="1:6" ht="30">
      <c r="A11" s="6"/>
      <c r="B11" s="7"/>
      <c r="C11" s="8"/>
      <c r="D11" s="5"/>
      <c r="E11" s="4" t="s">
        <v>35</v>
      </c>
      <c r="F11" s="4">
        <f>F10*12/100</f>
        <v>45938.262144000008</v>
      </c>
    </row>
    <row r="12" spans="1:6">
      <c r="A12" s="6"/>
      <c r="B12" s="7"/>
      <c r="C12" s="8"/>
      <c r="D12" s="5"/>
      <c r="E12" s="4"/>
      <c r="F12" s="4">
        <f>F11+F10</f>
        <v>428757.11334400007</v>
      </c>
    </row>
    <row r="13" spans="1:6" ht="30">
      <c r="A13" s="6"/>
      <c r="B13" s="7"/>
      <c r="C13" s="8"/>
      <c r="D13" s="5"/>
      <c r="E13" s="4" t="s">
        <v>36</v>
      </c>
      <c r="F13" s="4">
        <f>F12*1/100</f>
        <v>4287.5711334400003</v>
      </c>
    </row>
    <row r="14" spans="1:6">
      <c r="A14" s="6"/>
      <c r="B14" s="7"/>
      <c r="C14" s="8"/>
      <c r="D14" s="5"/>
      <c r="E14" s="4" t="s">
        <v>34</v>
      </c>
      <c r="F14" s="4">
        <f>F13+F12</f>
        <v>433044.68447744008</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44.25" customHeight="1">
      <c r="A3" s="68" t="s">
        <v>232</v>
      </c>
      <c r="B3" s="69"/>
      <c r="C3" s="69"/>
      <c r="D3" s="69"/>
      <c r="E3" s="69"/>
      <c r="F3" s="70"/>
    </row>
    <row r="4" spans="1:6">
      <c r="A4" s="2" t="s">
        <v>3</v>
      </c>
      <c r="B4" s="2" t="s">
        <v>4</v>
      </c>
      <c r="C4" s="2" t="s">
        <v>5</v>
      </c>
      <c r="D4" s="2" t="s">
        <v>6</v>
      </c>
      <c r="E4" s="2" t="s">
        <v>7</v>
      </c>
      <c r="F4" s="2" t="s">
        <v>8</v>
      </c>
    </row>
    <row r="5" spans="1:6" ht="165">
      <c r="A5" s="4" t="s">
        <v>143</v>
      </c>
      <c r="B5" s="4" t="s">
        <v>144</v>
      </c>
      <c r="C5" s="4">
        <v>7.6</v>
      </c>
      <c r="D5" s="4" t="s">
        <v>90</v>
      </c>
      <c r="E5" s="4">
        <v>153.84</v>
      </c>
      <c r="F5" s="4">
        <f>C5*E5</f>
        <v>1169.184</v>
      </c>
    </row>
    <row r="6" spans="1:6" ht="105">
      <c r="A6" s="4" t="s">
        <v>145</v>
      </c>
      <c r="B6" s="4" t="s">
        <v>45</v>
      </c>
      <c r="C6" s="4">
        <v>0.64</v>
      </c>
      <c r="D6" s="4" t="s">
        <v>90</v>
      </c>
      <c r="E6" s="4">
        <v>415.58</v>
      </c>
      <c r="F6" s="4">
        <f t="shared" ref="F6:F18" si="0">C6*E6</f>
        <v>265.97120000000001</v>
      </c>
    </row>
    <row r="7" spans="1:6" ht="90">
      <c r="A7" s="4" t="s">
        <v>146</v>
      </c>
      <c r="B7" s="4" t="s">
        <v>47</v>
      </c>
      <c r="C7" s="4">
        <v>1.08</v>
      </c>
      <c r="D7" s="4" t="s">
        <v>90</v>
      </c>
      <c r="E7" s="4">
        <v>1438.96</v>
      </c>
      <c r="F7" s="4">
        <f t="shared" si="0"/>
        <v>1554.0768</v>
      </c>
    </row>
    <row r="8" spans="1:6" ht="135">
      <c r="A8" s="4" t="s">
        <v>147</v>
      </c>
      <c r="B8" s="4" t="s">
        <v>89</v>
      </c>
      <c r="C8" s="4">
        <v>1.1499999999999999</v>
      </c>
      <c r="D8" s="4" t="s">
        <v>90</v>
      </c>
      <c r="E8" s="4">
        <v>4492.3599999999997</v>
      </c>
      <c r="F8" s="4">
        <f t="shared" si="0"/>
        <v>5166.213999999999</v>
      </c>
    </row>
    <row r="9" spans="1:6" ht="75">
      <c r="A9" s="4" t="s">
        <v>148</v>
      </c>
      <c r="B9" s="4" t="s">
        <v>149</v>
      </c>
      <c r="C9" s="4">
        <v>8.5</v>
      </c>
      <c r="D9" s="4" t="s">
        <v>90</v>
      </c>
      <c r="E9" s="4">
        <v>2873.96</v>
      </c>
      <c r="F9" s="4">
        <f t="shared" si="0"/>
        <v>24428.66</v>
      </c>
    </row>
    <row r="10" spans="1:6" ht="90">
      <c r="A10" s="4" t="s">
        <v>150</v>
      </c>
      <c r="B10" s="4" t="s">
        <v>151</v>
      </c>
      <c r="C10" s="4">
        <v>27.88</v>
      </c>
      <c r="D10" s="4" t="s">
        <v>22</v>
      </c>
      <c r="E10" s="4">
        <v>242.19</v>
      </c>
      <c r="F10" s="4">
        <f t="shared" si="0"/>
        <v>6752.2572</v>
      </c>
    </row>
    <row r="11" spans="1:6" ht="75">
      <c r="A11" s="4" t="s">
        <v>152</v>
      </c>
      <c r="B11" s="4" t="s">
        <v>153</v>
      </c>
      <c r="C11" s="4">
        <v>27.88</v>
      </c>
      <c r="D11" s="4" t="s">
        <v>22</v>
      </c>
      <c r="E11" s="4">
        <v>90.55</v>
      </c>
      <c r="F11" s="4">
        <f t="shared" si="0"/>
        <v>2524.5339999999997</v>
      </c>
    </row>
    <row r="12" spans="1:6" ht="300">
      <c r="A12" s="4" t="s">
        <v>154</v>
      </c>
      <c r="B12" s="4" t="s">
        <v>155</v>
      </c>
      <c r="C12" s="4">
        <v>209.1078</v>
      </c>
      <c r="D12" s="4" t="s">
        <v>156</v>
      </c>
      <c r="E12" s="4">
        <v>877.72</v>
      </c>
      <c r="F12" s="4">
        <f t="shared" si="0"/>
        <v>183538.09821600001</v>
      </c>
    </row>
    <row r="13" spans="1:6">
      <c r="A13" s="5">
        <v>9</v>
      </c>
      <c r="B13" s="4" t="s">
        <v>120</v>
      </c>
      <c r="C13" s="4"/>
      <c r="D13" s="4"/>
      <c r="E13" s="4"/>
      <c r="F13" s="4"/>
    </row>
    <row r="14" spans="1:6" ht="16.5">
      <c r="A14" s="4" t="s">
        <v>121</v>
      </c>
      <c r="B14" s="4" t="s">
        <v>157</v>
      </c>
      <c r="C14" s="4">
        <v>4.32</v>
      </c>
      <c r="D14" s="4" t="s">
        <v>158</v>
      </c>
      <c r="E14" s="4">
        <v>786.44</v>
      </c>
      <c r="F14" s="4">
        <f t="shared" si="0"/>
        <v>3397.4208000000003</v>
      </c>
    </row>
    <row r="15" spans="1:6" ht="16.5">
      <c r="A15" s="4" t="s">
        <v>123</v>
      </c>
      <c r="B15" s="4" t="s">
        <v>159</v>
      </c>
      <c r="C15" s="4">
        <v>0.64</v>
      </c>
      <c r="D15" s="4" t="s">
        <v>158</v>
      </c>
      <c r="E15" s="4">
        <v>332.84</v>
      </c>
      <c r="F15" s="4">
        <f t="shared" si="0"/>
        <v>213.01759999999999</v>
      </c>
    </row>
    <row r="16" spans="1:6" ht="16.5">
      <c r="A16" s="4" t="s">
        <v>124</v>
      </c>
      <c r="B16" s="4" t="s">
        <v>160</v>
      </c>
      <c r="C16" s="4">
        <v>9.6</v>
      </c>
      <c r="D16" s="4" t="s">
        <v>158</v>
      </c>
      <c r="E16" s="4">
        <v>721.18</v>
      </c>
      <c r="F16" s="4">
        <f t="shared" si="0"/>
        <v>6923.3279999999995</v>
      </c>
    </row>
    <row r="17" spans="1:6" ht="16.5">
      <c r="A17" s="4" t="s">
        <v>125</v>
      </c>
      <c r="B17" s="4" t="s">
        <v>161</v>
      </c>
      <c r="C17" s="4">
        <v>1.04</v>
      </c>
      <c r="D17" s="4" t="s">
        <v>158</v>
      </c>
      <c r="E17" s="4">
        <v>436.52</v>
      </c>
      <c r="F17" s="4">
        <f t="shared" si="0"/>
        <v>453.98079999999999</v>
      </c>
    </row>
    <row r="18" spans="1:6" ht="16.5">
      <c r="A18" s="4" t="s">
        <v>126</v>
      </c>
      <c r="B18" s="4" t="s">
        <v>83</v>
      </c>
      <c r="C18" s="4">
        <v>7.48</v>
      </c>
      <c r="D18" s="4" t="s">
        <v>158</v>
      </c>
      <c r="E18" s="4">
        <v>177.1</v>
      </c>
      <c r="F18" s="4">
        <f t="shared" si="0"/>
        <v>1324.7080000000001</v>
      </c>
    </row>
    <row r="19" spans="1:6">
      <c r="A19" s="6"/>
      <c r="B19" s="7"/>
      <c r="C19" s="8"/>
      <c r="D19" s="5"/>
      <c r="E19" s="8" t="s">
        <v>34</v>
      </c>
      <c r="F19" s="17">
        <f>SUM(F5:F18)</f>
        <v>237711.45061600002</v>
      </c>
    </row>
    <row r="20" spans="1:6" ht="30">
      <c r="A20" s="6"/>
      <c r="B20" s="7"/>
      <c r="C20" s="8"/>
      <c r="D20" s="5"/>
      <c r="E20" s="4" t="s">
        <v>35</v>
      </c>
      <c r="F20" s="4">
        <f>F19*12/100</f>
        <v>28525.374073920004</v>
      </c>
    </row>
    <row r="21" spans="1:6">
      <c r="A21" s="6"/>
      <c r="B21" s="7"/>
      <c r="C21" s="8"/>
      <c r="D21" s="5"/>
      <c r="E21" s="4"/>
      <c r="F21" s="4">
        <f>F20+F19</f>
        <v>266236.82468992</v>
      </c>
    </row>
    <row r="22" spans="1:6" ht="30">
      <c r="A22" s="6"/>
      <c r="B22" s="7"/>
      <c r="C22" s="8"/>
      <c r="D22" s="5"/>
      <c r="E22" s="4" t="s">
        <v>36</v>
      </c>
      <c r="F22" s="4">
        <f>F21*1/100</f>
        <v>2662.3682468992001</v>
      </c>
    </row>
    <row r="23" spans="1:6">
      <c r="A23" s="6"/>
      <c r="B23" s="7"/>
      <c r="C23" s="8"/>
      <c r="D23" s="5"/>
      <c r="E23" s="4" t="s">
        <v>142</v>
      </c>
      <c r="F23" s="4">
        <f>F22+F21</f>
        <v>268899.19293681922</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4"/>
  <sheetViews>
    <sheetView topLeftCell="A22"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44.25" customHeight="1">
      <c r="A3" s="83" t="s">
        <v>162</v>
      </c>
      <c r="B3" s="83"/>
      <c r="C3" s="83"/>
      <c r="D3" s="83"/>
      <c r="E3" s="83"/>
      <c r="F3" s="83"/>
    </row>
    <row r="4" spans="1:6">
      <c r="A4" s="2" t="s">
        <v>3</v>
      </c>
      <c r="B4" s="2" t="s">
        <v>4</v>
      </c>
      <c r="C4" s="2" t="s">
        <v>5</v>
      </c>
      <c r="D4" s="2" t="s">
        <v>6</v>
      </c>
      <c r="E4" s="2" t="s">
        <v>7</v>
      </c>
      <c r="F4" s="2" t="s">
        <v>8</v>
      </c>
    </row>
    <row r="5" spans="1:6" ht="165">
      <c r="A5" s="4" t="s">
        <v>143</v>
      </c>
      <c r="B5" s="4" t="s">
        <v>144</v>
      </c>
      <c r="C5" s="4">
        <v>48.43</v>
      </c>
      <c r="D5" s="4" t="s">
        <v>90</v>
      </c>
      <c r="E5" s="4">
        <v>153.84</v>
      </c>
      <c r="F5" s="4">
        <f>C5*E5</f>
        <v>7450.4712</v>
      </c>
    </row>
    <row r="6" spans="1:6" ht="105">
      <c r="A6" s="4" t="s">
        <v>145</v>
      </c>
      <c r="B6" s="4" t="s">
        <v>45</v>
      </c>
      <c r="C6" s="4">
        <v>4.04</v>
      </c>
      <c r="D6" s="4" t="s">
        <v>90</v>
      </c>
      <c r="E6" s="4">
        <v>415.58</v>
      </c>
      <c r="F6" s="4">
        <f t="shared" ref="F6:F19" si="0">C6*E6</f>
        <v>1678.9431999999999</v>
      </c>
    </row>
    <row r="7" spans="1:6" ht="90">
      <c r="A7" s="4" t="s">
        <v>146</v>
      </c>
      <c r="B7" s="4" t="s">
        <v>47</v>
      </c>
      <c r="C7" s="4">
        <v>6.78</v>
      </c>
      <c r="D7" s="4" t="s">
        <v>90</v>
      </c>
      <c r="E7" s="4">
        <v>1438.96</v>
      </c>
      <c r="F7" s="4">
        <f t="shared" si="0"/>
        <v>9756.1488000000008</v>
      </c>
    </row>
    <row r="8" spans="1:6" ht="135">
      <c r="A8" s="4" t="s">
        <v>147</v>
      </c>
      <c r="B8" s="4" t="s">
        <v>89</v>
      </c>
      <c r="C8" s="4">
        <v>5.39</v>
      </c>
      <c r="D8" s="4" t="s">
        <v>90</v>
      </c>
      <c r="E8" s="4">
        <v>4492.3599999999997</v>
      </c>
      <c r="F8" s="4">
        <f t="shared" si="0"/>
        <v>24213.820399999997</v>
      </c>
    </row>
    <row r="9" spans="1:6" ht="75">
      <c r="A9" s="4" t="s">
        <v>148</v>
      </c>
      <c r="B9" s="4" t="s">
        <v>149</v>
      </c>
      <c r="C9" s="4">
        <v>32.96</v>
      </c>
      <c r="D9" s="4" t="s">
        <v>90</v>
      </c>
      <c r="E9" s="4">
        <v>2873.96</v>
      </c>
      <c r="F9" s="4">
        <f t="shared" si="0"/>
        <v>94725.721600000004</v>
      </c>
    </row>
    <row r="10" spans="1:6" ht="90">
      <c r="A10" s="4" t="s">
        <v>150</v>
      </c>
      <c r="B10" s="4" t="s">
        <v>151</v>
      </c>
      <c r="C10" s="4">
        <v>132.44</v>
      </c>
      <c r="D10" s="4" t="s">
        <v>22</v>
      </c>
      <c r="E10" s="4">
        <v>242.19</v>
      </c>
      <c r="F10" s="4">
        <f t="shared" si="0"/>
        <v>32075.643599999999</v>
      </c>
    </row>
    <row r="11" spans="1:6" ht="150">
      <c r="A11" s="4" t="s">
        <v>163</v>
      </c>
      <c r="B11" s="4" t="s">
        <v>164</v>
      </c>
      <c r="C11" s="4">
        <v>30.91</v>
      </c>
      <c r="D11" s="4" t="s">
        <v>22</v>
      </c>
      <c r="E11" s="4">
        <v>1721.38</v>
      </c>
      <c r="F11" s="4">
        <f t="shared" si="0"/>
        <v>53207.855800000005</v>
      </c>
    </row>
    <row r="12" spans="1:6" ht="75">
      <c r="A12" s="4" t="s">
        <v>165</v>
      </c>
      <c r="B12" s="4" t="s">
        <v>153</v>
      </c>
      <c r="C12" s="4">
        <v>132.44</v>
      </c>
      <c r="D12" s="4" t="s">
        <v>22</v>
      </c>
      <c r="E12" s="4">
        <v>90.55</v>
      </c>
      <c r="F12" s="4">
        <f t="shared" si="0"/>
        <v>11992.441999999999</v>
      </c>
    </row>
    <row r="13" spans="1:6" ht="300">
      <c r="A13" s="4" t="s">
        <v>166</v>
      </c>
      <c r="B13" s="4" t="s">
        <v>155</v>
      </c>
      <c r="C13" s="4">
        <v>209.11</v>
      </c>
      <c r="D13" s="4" t="s">
        <v>156</v>
      </c>
      <c r="E13" s="4">
        <v>877.72</v>
      </c>
      <c r="F13" s="4">
        <f t="shared" si="0"/>
        <v>183540.02920000002</v>
      </c>
    </row>
    <row r="14" spans="1:6">
      <c r="A14" s="5">
        <v>10</v>
      </c>
      <c r="B14" s="4" t="s">
        <v>120</v>
      </c>
      <c r="C14" s="4"/>
      <c r="D14" s="4"/>
      <c r="E14" s="4"/>
      <c r="F14" s="4"/>
    </row>
    <row r="15" spans="1:6" ht="16.5">
      <c r="A15" s="4" t="s">
        <v>121</v>
      </c>
      <c r="B15" s="4" t="s">
        <v>157</v>
      </c>
      <c r="C15" s="4">
        <v>17.600000000000001</v>
      </c>
      <c r="D15" s="4" t="s">
        <v>158</v>
      </c>
      <c r="E15" s="4">
        <v>786.44</v>
      </c>
      <c r="F15" s="4">
        <f t="shared" si="0"/>
        <v>13841.344000000003</v>
      </c>
    </row>
    <row r="16" spans="1:6" ht="16.5">
      <c r="A16" s="4" t="s">
        <v>123</v>
      </c>
      <c r="B16" s="4" t="s">
        <v>159</v>
      </c>
      <c r="C16" s="4">
        <v>4.04</v>
      </c>
      <c r="D16" s="4" t="s">
        <v>158</v>
      </c>
      <c r="E16" s="4">
        <v>332.84</v>
      </c>
      <c r="F16" s="4">
        <f t="shared" si="0"/>
        <v>1344.6735999999999</v>
      </c>
    </row>
    <row r="17" spans="1:6" ht="16.5">
      <c r="A17" s="4" t="s">
        <v>124</v>
      </c>
      <c r="B17" s="4" t="s">
        <v>160</v>
      </c>
      <c r="C17" s="4">
        <v>39.74</v>
      </c>
      <c r="D17" s="4" t="s">
        <v>158</v>
      </c>
      <c r="E17" s="4">
        <v>721.18</v>
      </c>
      <c r="F17" s="4">
        <f t="shared" si="0"/>
        <v>28659.693199999998</v>
      </c>
    </row>
    <row r="18" spans="1:6" ht="16.5">
      <c r="A18" s="4" t="s">
        <v>125</v>
      </c>
      <c r="B18" s="4" t="s">
        <v>161</v>
      </c>
      <c r="C18" s="4">
        <v>4.88</v>
      </c>
      <c r="D18" s="4" t="s">
        <v>158</v>
      </c>
      <c r="E18" s="4">
        <v>436.52</v>
      </c>
      <c r="F18" s="4">
        <f t="shared" si="0"/>
        <v>2130.2175999999999</v>
      </c>
    </row>
    <row r="19" spans="1:6" ht="16.5">
      <c r="A19" s="4" t="s">
        <v>126</v>
      </c>
      <c r="B19" s="4" t="s">
        <v>83</v>
      </c>
      <c r="C19" s="4">
        <v>48.43</v>
      </c>
      <c r="D19" s="4" t="s">
        <v>158</v>
      </c>
      <c r="E19" s="4">
        <v>177.1</v>
      </c>
      <c r="F19" s="4">
        <f t="shared" si="0"/>
        <v>8576.9529999999995</v>
      </c>
    </row>
    <row r="20" spans="1:6">
      <c r="A20" s="6"/>
      <c r="B20" s="7"/>
      <c r="C20" s="8"/>
      <c r="D20" s="5"/>
      <c r="E20" s="8" t="s">
        <v>34</v>
      </c>
      <c r="F20" s="17">
        <f>SUM(F5:F19)</f>
        <v>473193.95719999995</v>
      </c>
    </row>
    <row r="21" spans="1:6" ht="30">
      <c r="A21" s="6"/>
      <c r="B21" s="7"/>
      <c r="C21" s="8"/>
      <c r="D21" s="5"/>
      <c r="E21" s="4" t="s">
        <v>35</v>
      </c>
      <c r="F21" s="4">
        <f>F20*12/100</f>
        <v>56783.274863999992</v>
      </c>
    </row>
    <row r="22" spans="1:6">
      <c r="A22" s="6"/>
      <c r="B22" s="7"/>
      <c r="C22" s="8"/>
      <c r="D22" s="5"/>
      <c r="E22" s="4"/>
      <c r="F22" s="4">
        <f>F21+F20</f>
        <v>529977.23206399998</v>
      </c>
    </row>
    <row r="23" spans="1:6" ht="30">
      <c r="A23" s="6"/>
      <c r="B23" s="7"/>
      <c r="C23" s="8"/>
      <c r="D23" s="5"/>
      <c r="E23" s="4" t="s">
        <v>36</v>
      </c>
      <c r="F23" s="4">
        <f>F22*1/100</f>
        <v>5299.7723206399996</v>
      </c>
    </row>
    <row r="24" spans="1:6">
      <c r="A24" s="6"/>
      <c r="B24" s="7"/>
      <c r="C24" s="8"/>
      <c r="D24" s="5"/>
      <c r="E24" s="4" t="s">
        <v>142</v>
      </c>
      <c r="F24" s="4">
        <f>F23+F22</f>
        <v>535277.00438464002</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J2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67" t="s">
        <v>0</v>
      </c>
      <c r="B1" s="67"/>
      <c r="C1" s="67"/>
      <c r="D1" s="67"/>
      <c r="E1" s="67"/>
      <c r="F1" s="67"/>
    </row>
    <row r="2" spans="1:10" ht="18.75">
      <c r="A2" s="67" t="s">
        <v>1</v>
      </c>
      <c r="B2" s="67"/>
      <c r="C2" s="67"/>
      <c r="D2" s="67"/>
      <c r="E2" s="67"/>
      <c r="F2" s="67"/>
    </row>
    <row r="3" spans="1:10" ht="35.25" customHeight="1">
      <c r="A3" s="68" t="s">
        <v>167</v>
      </c>
      <c r="B3" s="69"/>
      <c r="C3" s="69"/>
      <c r="D3" s="69"/>
      <c r="E3" s="69"/>
      <c r="F3" s="70"/>
    </row>
    <row r="4" spans="1:10">
      <c r="A4" s="2" t="s">
        <v>3</v>
      </c>
      <c r="B4" s="2" t="s">
        <v>4</v>
      </c>
      <c r="C4" s="2" t="s">
        <v>5</v>
      </c>
      <c r="D4" s="2" t="s">
        <v>6</v>
      </c>
      <c r="E4" s="2" t="s">
        <v>7</v>
      </c>
      <c r="F4" s="2" t="s">
        <v>8</v>
      </c>
    </row>
    <row r="5" spans="1:10" ht="30">
      <c r="A5" s="3">
        <v>1</v>
      </c>
      <c r="B5" s="4" t="s">
        <v>9</v>
      </c>
      <c r="C5" s="4">
        <v>4</v>
      </c>
      <c r="D5" s="5" t="s">
        <v>10</v>
      </c>
      <c r="E5" s="4">
        <v>330.4</v>
      </c>
      <c r="F5" s="4">
        <f>C5*E5</f>
        <v>1321.6</v>
      </c>
    </row>
    <row r="6" spans="1:10" ht="120">
      <c r="A6" s="4" t="s">
        <v>111</v>
      </c>
      <c r="B6" s="4" t="s">
        <v>12</v>
      </c>
      <c r="C6" s="4">
        <v>88.41</v>
      </c>
      <c r="D6" s="4" t="s">
        <v>90</v>
      </c>
      <c r="E6" s="4">
        <v>153.84</v>
      </c>
      <c r="F6" s="4">
        <f>ROUND(E6*C6,2)</f>
        <v>13600.99</v>
      </c>
      <c r="J6" s="1" t="s">
        <v>114</v>
      </c>
    </row>
    <row r="7" spans="1:10" ht="105">
      <c r="A7" s="4" t="s">
        <v>14</v>
      </c>
      <c r="B7" s="4" t="s">
        <v>45</v>
      </c>
      <c r="C7" s="4">
        <v>9.1300000000000008</v>
      </c>
      <c r="D7" s="4" t="s">
        <v>90</v>
      </c>
      <c r="E7" s="4">
        <v>415.58</v>
      </c>
      <c r="F7" s="4">
        <f t="shared" ref="F7:F19" si="0">ROUND(E7*C7,2)</f>
        <v>3794.25</v>
      </c>
    </row>
    <row r="8" spans="1:10" ht="90">
      <c r="A8" s="4" t="s">
        <v>115</v>
      </c>
      <c r="B8" s="4" t="s">
        <v>47</v>
      </c>
      <c r="C8" s="4">
        <v>15.34</v>
      </c>
      <c r="D8" s="4" t="s">
        <v>90</v>
      </c>
      <c r="E8" s="4">
        <v>1438.96</v>
      </c>
      <c r="F8" s="4">
        <f t="shared" si="0"/>
        <v>22073.65</v>
      </c>
    </row>
    <row r="9" spans="1:10" ht="135">
      <c r="A9" s="4" t="s">
        <v>105</v>
      </c>
      <c r="B9" s="4" t="s">
        <v>89</v>
      </c>
      <c r="C9" s="4">
        <v>13.27</v>
      </c>
      <c r="D9" s="4" t="s">
        <v>90</v>
      </c>
      <c r="E9" s="4">
        <v>4492.3599999999997</v>
      </c>
      <c r="F9" s="4">
        <f t="shared" si="0"/>
        <v>59613.62</v>
      </c>
    </row>
    <row r="10" spans="1:10" ht="120">
      <c r="A10" s="4" t="s">
        <v>106</v>
      </c>
      <c r="B10" s="4" t="s">
        <v>92</v>
      </c>
      <c r="C10" s="4">
        <v>32.39</v>
      </c>
      <c r="D10" s="4" t="s">
        <v>90</v>
      </c>
      <c r="E10" s="4">
        <v>2873.96</v>
      </c>
      <c r="F10" s="4">
        <f t="shared" si="0"/>
        <v>93087.56</v>
      </c>
    </row>
    <row r="11" spans="1:10" ht="90">
      <c r="A11" s="4" t="s">
        <v>116</v>
      </c>
      <c r="B11" s="4" t="s">
        <v>117</v>
      </c>
      <c r="C11" s="25">
        <v>199.81</v>
      </c>
      <c r="D11" s="4" t="s">
        <v>95</v>
      </c>
      <c r="E11" s="4">
        <v>293.85000000000002</v>
      </c>
      <c r="F11" s="4">
        <f t="shared" si="0"/>
        <v>58714.17</v>
      </c>
    </row>
    <row r="12" spans="1:10" ht="105">
      <c r="A12" s="4" t="s">
        <v>108</v>
      </c>
      <c r="B12" s="4" t="s">
        <v>51</v>
      </c>
      <c r="C12" s="25">
        <v>11.96</v>
      </c>
      <c r="D12" s="4" t="s">
        <v>13</v>
      </c>
      <c r="E12" s="4">
        <v>6092.63</v>
      </c>
      <c r="F12" s="4">
        <f t="shared" si="0"/>
        <v>72867.850000000006</v>
      </c>
    </row>
    <row r="13" spans="1:10" ht="120">
      <c r="A13" s="4" t="s">
        <v>118</v>
      </c>
      <c r="B13" s="4" t="s">
        <v>56</v>
      </c>
      <c r="C13" s="4">
        <v>0.95</v>
      </c>
      <c r="D13" s="4" t="s">
        <v>119</v>
      </c>
      <c r="E13" s="4">
        <v>77259.94</v>
      </c>
      <c r="F13" s="4">
        <f t="shared" si="0"/>
        <v>73396.94</v>
      </c>
    </row>
    <row r="14" spans="1:10">
      <c r="A14" s="5">
        <v>10</v>
      </c>
      <c r="B14" s="4" t="s">
        <v>120</v>
      </c>
      <c r="C14" s="4"/>
      <c r="D14" s="4"/>
      <c r="E14" s="4"/>
      <c r="F14" s="4"/>
    </row>
    <row r="15" spans="1:10" ht="16.5">
      <c r="A15" s="4" t="s">
        <v>121</v>
      </c>
      <c r="B15" s="4" t="s">
        <v>25</v>
      </c>
      <c r="C15" s="4">
        <v>30.15</v>
      </c>
      <c r="D15" s="4" t="s">
        <v>122</v>
      </c>
      <c r="E15" s="4">
        <v>864.24</v>
      </c>
      <c r="F15" s="4">
        <f t="shared" si="0"/>
        <v>26056.84</v>
      </c>
    </row>
    <row r="16" spans="1:10" ht="16.5">
      <c r="A16" s="4" t="s">
        <v>123</v>
      </c>
      <c r="B16" s="4" t="s">
        <v>27</v>
      </c>
      <c r="C16" s="4">
        <v>9.1300000000000008</v>
      </c>
      <c r="D16" s="4" t="s">
        <v>122</v>
      </c>
      <c r="E16" s="4">
        <v>408.12</v>
      </c>
      <c r="F16" s="4">
        <f t="shared" si="0"/>
        <v>3726.14</v>
      </c>
    </row>
    <row r="17" spans="1:6" ht="16.5">
      <c r="A17" s="4" t="s">
        <v>124</v>
      </c>
      <c r="B17" s="4" t="s">
        <v>29</v>
      </c>
      <c r="C17" s="4">
        <v>47.74</v>
      </c>
      <c r="D17" s="4" t="s">
        <v>122</v>
      </c>
      <c r="E17" s="4">
        <v>788.88</v>
      </c>
      <c r="F17" s="4">
        <f t="shared" si="0"/>
        <v>37661.129999999997</v>
      </c>
    </row>
    <row r="18" spans="1:6" ht="16.5">
      <c r="A18" s="4" t="s">
        <v>125</v>
      </c>
      <c r="B18" s="4" t="s">
        <v>31</v>
      </c>
      <c r="C18" s="4">
        <v>22.23</v>
      </c>
      <c r="D18" s="4" t="s">
        <v>122</v>
      </c>
      <c r="E18" s="4">
        <v>466.97</v>
      </c>
      <c r="F18" s="4">
        <f t="shared" si="0"/>
        <v>10380.74</v>
      </c>
    </row>
    <row r="19" spans="1:6" ht="16.5">
      <c r="A19" s="4" t="s">
        <v>126</v>
      </c>
      <c r="B19" s="4" t="s">
        <v>33</v>
      </c>
      <c r="C19" s="4">
        <v>88.41</v>
      </c>
      <c r="D19" s="4" t="s">
        <v>122</v>
      </c>
      <c r="E19" s="4">
        <v>177.1</v>
      </c>
      <c r="F19" s="4">
        <f t="shared" si="0"/>
        <v>15657.41</v>
      </c>
    </row>
    <row r="20" spans="1:6">
      <c r="A20" s="4"/>
      <c r="B20" s="4"/>
      <c r="C20" s="4"/>
      <c r="D20" s="4"/>
      <c r="E20" s="4" t="s">
        <v>60</v>
      </c>
      <c r="F20" s="4">
        <f>SUM(F5:F19)</f>
        <v>491952.89000000007</v>
      </c>
    </row>
    <row r="21" spans="1:6" ht="30">
      <c r="A21" s="6"/>
      <c r="B21" s="7"/>
      <c r="C21" s="8"/>
      <c r="D21" s="5"/>
      <c r="E21" s="4" t="s">
        <v>35</v>
      </c>
      <c r="F21" s="4">
        <f>F20*12/100</f>
        <v>59034.346800000007</v>
      </c>
    </row>
    <row r="22" spans="1:6">
      <c r="A22" s="6"/>
      <c r="B22" s="7"/>
      <c r="C22" s="8"/>
      <c r="D22" s="5"/>
      <c r="E22" s="4"/>
      <c r="F22" s="4">
        <f>F21+F20</f>
        <v>550987.23680000007</v>
      </c>
    </row>
    <row r="23" spans="1:6" ht="30">
      <c r="A23" s="6"/>
      <c r="B23" s="7"/>
      <c r="C23" s="8"/>
      <c r="D23" s="5"/>
      <c r="E23" s="4" t="s">
        <v>36</v>
      </c>
      <c r="F23" s="4">
        <f>F22*1/100</f>
        <v>5509.8723680000003</v>
      </c>
    </row>
    <row r="24" spans="1:6">
      <c r="A24" s="6"/>
      <c r="B24" s="7"/>
      <c r="C24" s="8"/>
      <c r="D24" s="5"/>
      <c r="E24" s="4" t="s">
        <v>60</v>
      </c>
      <c r="F24" s="4">
        <f>F23+F22</f>
        <v>556497.10916800005</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7" width="9.140625" style="1" hidden="1" customWidth="1"/>
    <col min="8" max="16384" width="9.140625" style="1"/>
  </cols>
  <sheetData>
    <row r="1" spans="1:7" ht="18.75">
      <c r="A1" s="67" t="s">
        <v>0</v>
      </c>
      <c r="B1" s="67"/>
      <c r="C1" s="67"/>
      <c r="D1" s="67"/>
      <c r="E1" s="67"/>
      <c r="F1" s="67"/>
    </row>
    <row r="2" spans="1:7" ht="18.75">
      <c r="A2" s="67" t="s">
        <v>1</v>
      </c>
      <c r="B2" s="67"/>
      <c r="C2" s="67"/>
      <c r="D2" s="67"/>
      <c r="E2" s="67"/>
      <c r="F2" s="67"/>
    </row>
    <row r="3" spans="1:7" ht="39" customHeight="1">
      <c r="A3" s="68" t="s">
        <v>168</v>
      </c>
      <c r="B3" s="69"/>
      <c r="C3" s="69"/>
      <c r="D3" s="69"/>
      <c r="E3" s="69"/>
      <c r="F3" s="70"/>
    </row>
    <row r="4" spans="1:7">
      <c r="A4" s="2" t="s">
        <v>3</v>
      </c>
      <c r="B4" s="2" t="s">
        <v>4</v>
      </c>
      <c r="C4" s="2" t="s">
        <v>5</v>
      </c>
      <c r="D4" s="2" t="s">
        <v>6</v>
      </c>
      <c r="E4" s="2" t="s">
        <v>7</v>
      </c>
      <c r="F4" s="2" t="s">
        <v>8</v>
      </c>
    </row>
    <row r="5" spans="1:7" ht="75">
      <c r="A5" s="3" t="s">
        <v>75</v>
      </c>
      <c r="B5" s="4" t="s">
        <v>169</v>
      </c>
      <c r="C5" s="17">
        <v>85.72</v>
      </c>
      <c r="D5" s="5" t="s">
        <v>13</v>
      </c>
      <c r="E5" s="17">
        <v>153.84</v>
      </c>
      <c r="F5" s="4">
        <f>C5*E5</f>
        <v>13187.1648</v>
      </c>
      <c r="G5" s="1">
        <v>14704</v>
      </c>
    </row>
    <row r="6" spans="1:7" ht="105">
      <c r="A6" s="3" t="s">
        <v>170</v>
      </c>
      <c r="B6" s="4" t="s">
        <v>15</v>
      </c>
      <c r="C6" s="17">
        <v>10.71</v>
      </c>
      <c r="D6" s="5" t="s">
        <v>13</v>
      </c>
      <c r="E6" s="17">
        <v>415.58</v>
      </c>
      <c r="F6" s="4">
        <f t="shared" ref="F6:F13" si="0">C6*E6</f>
        <v>4450.8618000000006</v>
      </c>
      <c r="G6" s="1">
        <v>10004</v>
      </c>
    </row>
    <row r="7" spans="1:7" ht="60">
      <c r="A7" s="3" t="s">
        <v>171</v>
      </c>
      <c r="B7" s="4" t="s">
        <v>172</v>
      </c>
      <c r="C7" s="17">
        <v>5.48</v>
      </c>
      <c r="D7" s="6" t="s">
        <v>13</v>
      </c>
      <c r="E7" s="17">
        <v>4461</v>
      </c>
      <c r="F7" s="4">
        <f t="shared" si="0"/>
        <v>24446.280000000002</v>
      </c>
      <c r="G7" s="1">
        <v>986717</v>
      </c>
    </row>
    <row r="8" spans="1:7" ht="90">
      <c r="A8" s="3" t="s">
        <v>173</v>
      </c>
      <c r="B8" s="22" t="s">
        <v>174</v>
      </c>
      <c r="C8" s="17">
        <v>421.95</v>
      </c>
      <c r="D8" s="3" t="s">
        <v>13</v>
      </c>
      <c r="E8" s="17">
        <v>877.72</v>
      </c>
      <c r="F8" s="4">
        <f t="shared" si="0"/>
        <v>370353.95400000003</v>
      </c>
      <c r="G8" s="1">
        <v>317100</v>
      </c>
    </row>
    <row r="9" spans="1:7">
      <c r="A9" s="6">
        <v>5</v>
      </c>
      <c r="B9" s="7" t="s">
        <v>23</v>
      </c>
      <c r="C9" s="17"/>
      <c r="D9" s="5"/>
      <c r="E9" s="8"/>
      <c r="F9" s="4"/>
    </row>
    <row r="10" spans="1:7">
      <c r="A10" s="6" t="s">
        <v>24</v>
      </c>
      <c r="B10" s="4" t="s">
        <v>175</v>
      </c>
      <c r="C10" s="17">
        <v>10.71</v>
      </c>
      <c r="D10" s="4" t="s">
        <v>13</v>
      </c>
      <c r="E10" s="4">
        <v>384.68</v>
      </c>
      <c r="F10" s="4">
        <f t="shared" si="0"/>
        <v>4119.9228000000003</v>
      </c>
      <c r="G10" s="1">
        <v>10532</v>
      </c>
    </row>
    <row r="11" spans="1:7">
      <c r="A11" s="6" t="s">
        <v>26</v>
      </c>
      <c r="B11" s="4" t="s">
        <v>176</v>
      </c>
      <c r="C11" s="17">
        <v>2.35</v>
      </c>
      <c r="D11" s="4" t="s">
        <v>13</v>
      </c>
      <c r="E11" s="4">
        <v>695.72</v>
      </c>
      <c r="F11" s="4">
        <f t="shared" si="0"/>
        <v>1634.9420000000002</v>
      </c>
      <c r="G11" s="1">
        <v>71983</v>
      </c>
    </row>
    <row r="12" spans="1:7">
      <c r="A12" s="6" t="s">
        <v>28</v>
      </c>
      <c r="B12" s="4" t="s">
        <v>177</v>
      </c>
      <c r="C12" s="17">
        <v>4.71</v>
      </c>
      <c r="D12" s="4" t="s">
        <v>13</v>
      </c>
      <c r="E12" s="4">
        <v>345.8</v>
      </c>
      <c r="F12" s="4">
        <f t="shared" si="0"/>
        <v>1628.7180000000001</v>
      </c>
      <c r="G12" s="1">
        <v>68625</v>
      </c>
    </row>
    <row r="13" spans="1:7">
      <c r="A13" s="6" t="s">
        <v>30</v>
      </c>
      <c r="B13" s="4" t="s">
        <v>33</v>
      </c>
      <c r="C13" s="17">
        <v>85.72</v>
      </c>
      <c r="D13" s="4" t="s">
        <v>13</v>
      </c>
      <c r="E13" s="4">
        <v>177.1</v>
      </c>
      <c r="F13" s="4">
        <f t="shared" si="0"/>
        <v>15181.011999999999</v>
      </c>
      <c r="G13" s="1">
        <v>10983</v>
      </c>
    </row>
    <row r="14" spans="1:7">
      <c r="A14" s="6"/>
      <c r="B14" s="7"/>
      <c r="C14" s="8"/>
      <c r="D14" s="5"/>
      <c r="E14" s="8" t="s">
        <v>34</v>
      </c>
      <c r="F14" s="17">
        <f>SUM(F5:F13)</f>
        <v>435002.8554</v>
      </c>
    </row>
    <row r="15" spans="1:7" ht="30">
      <c r="A15" s="6"/>
      <c r="B15" s="7"/>
      <c r="C15" s="8"/>
      <c r="D15" s="5"/>
      <c r="E15" s="4" t="s">
        <v>35</v>
      </c>
      <c r="F15" s="4">
        <f>F14*12/100</f>
        <v>52200.342647999998</v>
      </c>
    </row>
    <row r="16" spans="1:7">
      <c r="A16" s="6"/>
      <c r="B16" s="7"/>
      <c r="C16" s="8"/>
      <c r="D16" s="5"/>
      <c r="E16" s="4"/>
      <c r="F16" s="4">
        <f>F15+F14</f>
        <v>487203.19804799999</v>
      </c>
    </row>
    <row r="17" spans="1:6" ht="30">
      <c r="A17" s="6"/>
      <c r="B17" s="7"/>
      <c r="C17" s="8"/>
      <c r="D17" s="5"/>
      <c r="E17" s="4" t="s">
        <v>36</v>
      </c>
      <c r="F17" s="4">
        <f>F16*1/100</f>
        <v>4872.0319804800001</v>
      </c>
    </row>
    <row r="18" spans="1:6">
      <c r="A18" s="6"/>
      <c r="B18" s="7"/>
      <c r="C18" s="8"/>
      <c r="D18" s="5"/>
      <c r="E18" s="4" t="s">
        <v>34</v>
      </c>
      <c r="F18" s="4">
        <f>F17+F16</f>
        <v>492075.23002848</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J27"/>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67" t="s">
        <v>98</v>
      </c>
      <c r="B1" s="67"/>
      <c r="C1" s="67"/>
      <c r="D1" s="67"/>
      <c r="E1" s="67"/>
      <c r="F1" s="67"/>
    </row>
    <row r="2" spans="1:10" ht="18.75">
      <c r="A2" s="67" t="s">
        <v>1</v>
      </c>
      <c r="B2" s="67"/>
      <c r="C2" s="67"/>
      <c r="D2" s="67"/>
      <c r="E2" s="67"/>
      <c r="F2" s="67"/>
    </row>
    <row r="3" spans="1:10" ht="50.25" customHeight="1">
      <c r="A3" s="68" t="s">
        <v>178</v>
      </c>
      <c r="B3" s="69"/>
      <c r="C3" s="69"/>
      <c r="D3" s="69"/>
      <c r="E3" s="69"/>
      <c r="F3" s="70"/>
    </row>
    <row r="4" spans="1:10">
      <c r="A4" s="2" t="s">
        <v>3</v>
      </c>
      <c r="B4" s="2" t="s">
        <v>4</v>
      </c>
      <c r="C4" s="2" t="s">
        <v>5</v>
      </c>
      <c r="D4" s="2" t="s">
        <v>6</v>
      </c>
      <c r="E4" s="2" t="s">
        <v>7</v>
      </c>
      <c r="F4" s="2" t="s">
        <v>8</v>
      </c>
    </row>
    <row r="5" spans="1:10" ht="30">
      <c r="A5" s="5">
        <v>1</v>
      </c>
      <c r="B5" s="4" t="s">
        <v>9</v>
      </c>
      <c r="C5" s="4">
        <v>3</v>
      </c>
      <c r="D5" s="4" t="s">
        <v>10</v>
      </c>
      <c r="E5" s="4">
        <v>330.4</v>
      </c>
      <c r="F5" s="4">
        <f>C5*E5</f>
        <v>991.19999999999993</v>
      </c>
    </row>
    <row r="6" spans="1:10" ht="30">
      <c r="A6" s="4" t="s">
        <v>179</v>
      </c>
      <c r="B6" s="4" t="s">
        <v>180</v>
      </c>
      <c r="C6" s="4">
        <v>2.12</v>
      </c>
      <c r="D6" s="4" t="s">
        <v>90</v>
      </c>
      <c r="E6" s="4">
        <v>878.79</v>
      </c>
      <c r="F6" s="4">
        <f>ROUND(E6*C6,2)</f>
        <v>1863.03</v>
      </c>
    </row>
    <row r="7" spans="1:10" ht="120">
      <c r="A7" s="4" t="s">
        <v>181</v>
      </c>
      <c r="B7" s="4" t="s">
        <v>12</v>
      </c>
      <c r="C7" s="4">
        <v>102.08</v>
      </c>
      <c r="D7" s="4" t="s">
        <v>90</v>
      </c>
      <c r="E7" s="4">
        <v>153.84</v>
      </c>
      <c r="F7" s="4">
        <f>ROUND(E7*C7,2)</f>
        <v>15703.99</v>
      </c>
      <c r="J7" s="1" t="s">
        <v>114</v>
      </c>
    </row>
    <row r="8" spans="1:10" ht="105">
      <c r="A8" s="4" t="s">
        <v>182</v>
      </c>
      <c r="B8" s="4" t="s">
        <v>45</v>
      </c>
      <c r="C8" s="4">
        <v>9.56</v>
      </c>
      <c r="D8" s="4" t="s">
        <v>90</v>
      </c>
      <c r="E8" s="4">
        <v>415.58</v>
      </c>
      <c r="F8" s="4">
        <f t="shared" ref="F8:F22" si="0">ROUND(E8*C8,2)</f>
        <v>3972.94</v>
      </c>
    </row>
    <row r="9" spans="1:10" ht="90">
      <c r="A9" s="4" t="s">
        <v>183</v>
      </c>
      <c r="B9" s="4" t="s">
        <v>47</v>
      </c>
      <c r="C9" s="4">
        <v>16.059999999999999</v>
      </c>
      <c r="D9" s="4" t="s">
        <v>90</v>
      </c>
      <c r="E9" s="4">
        <v>1438.96</v>
      </c>
      <c r="F9" s="4">
        <f t="shared" si="0"/>
        <v>23109.7</v>
      </c>
    </row>
    <row r="10" spans="1:10" ht="135">
      <c r="A10" s="4" t="s">
        <v>184</v>
      </c>
      <c r="B10" s="4" t="s">
        <v>89</v>
      </c>
      <c r="C10" s="4">
        <v>13.89</v>
      </c>
      <c r="D10" s="4" t="s">
        <v>90</v>
      </c>
      <c r="E10" s="4">
        <v>4492.3599999999997</v>
      </c>
      <c r="F10" s="4">
        <f t="shared" si="0"/>
        <v>62398.879999999997</v>
      </c>
    </row>
    <row r="11" spans="1:10" ht="120">
      <c r="A11" s="4" t="s">
        <v>185</v>
      </c>
      <c r="B11" s="4" t="s">
        <v>92</v>
      </c>
      <c r="C11" s="4">
        <v>38.229999999999997</v>
      </c>
      <c r="D11" s="4" t="s">
        <v>90</v>
      </c>
      <c r="E11" s="4">
        <v>2873.96</v>
      </c>
      <c r="F11" s="4">
        <f t="shared" si="0"/>
        <v>109871.49</v>
      </c>
    </row>
    <row r="12" spans="1:10" ht="90">
      <c r="A12" s="4" t="s">
        <v>186</v>
      </c>
      <c r="B12" s="4" t="s">
        <v>94</v>
      </c>
      <c r="C12" s="4">
        <v>99.07</v>
      </c>
      <c r="D12" s="4" t="s">
        <v>95</v>
      </c>
      <c r="E12" s="4">
        <v>293.85000000000002</v>
      </c>
      <c r="F12" s="4">
        <f t="shared" si="0"/>
        <v>29111.72</v>
      </c>
    </row>
    <row r="13" spans="1:10" ht="105">
      <c r="A13" s="4" t="s">
        <v>187</v>
      </c>
      <c r="B13" s="4" t="s">
        <v>51</v>
      </c>
      <c r="C13" s="4">
        <v>17.66</v>
      </c>
      <c r="D13" s="4" t="s">
        <v>13</v>
      </c>
      <c r="E13" s="4">
        <v>6092.63</v>
      </c>
      <c r="F13" s="4">
        <f t="shared" si="0"/>
        <v>107595.85</v>
      </c>
    </row>
    <row r="14" spans="1:10" ht="120">
      <c r="A14" s="4" t="s">
        <v>188</v>
      </c>
      <c r="B14" s="4" t="s">
        <v>53</v>
      </c>
      <c r="C14" s="4">
        <v>0.47</v>
      </c>
      <c r="D14" s="4" t="s">
        <v>54</v>
      </c>
      <c r="E14" s="4">
        <v>79086.94</v>
      </c>
      <c r="F14" s="4">
        <f t="shared" ref="F14" si="1">C14*E14</f>
        <v>37170.861799999999</v>
      </c>
    </row>
    <row r="15" spans="1:10" ht="120">
      <c r="A15" s="4" t="s">
        <v>189</v>
      </c>
      <c r="B15" s="4" t="s">
        <v>56</v>
      </c>
      <c r="C15" s="4">
        <v>1.0900000000000001</v>
      </c>
      <c r="D15" s="4" t="s">
        <v>119</v>
      </c>
      <c r="E15" s="4">
        <v>77259.94</v>
      </c>
      <c r="F15" s="4">
        <f t="shared" si="0"/>
        <v>84213.33</v>
      </c>
    </row>
    <row r="16" spans="1:10" ht="45">
      <c r="A16" s="4" t="s">
        <v>190</v>
      </c>
      <c r="B16" s="4" t="s">
        <v>21</v>
      </c>
      <c r="C16" s="4">
        <v>97.19</v>
      </c>
      <c r="D16" s="4" t="s">
        <v>22</v>
      </c>
      <c r="E16" s="4">
        <v>184.61</v>
      </c>
      <c r="F16" s="4">
        <f>C16*E16</f>
        <v>17942.245900000002</v>
      </c>
    </row>
    <row r="17" spans="1:6">
      <c r="A17" s="5">
        <v>13</v>
      </c>
      <c r="B17" s="4" t="s">
        <v>120</v>
      </c>
      <c r="C17" s="4"/>
      <c r="D17" s="4"/>
      <c r="E17" s="4"/>
      <c r="F17" s="4"/>
    </row>
    <row r="18" spans="1:6">
      <c r="A18" s="4" t="s">
        <v>121</v>
      </c>
      <c r="B18" s="4" t="s">
        <v>176</v>
      </c>
      <c r="C18" s="4">
        <v>32.03</v>
      </c>
      <c r="D18" s="4" t="s">
        <v>13</v>
      </c>
      <c r="E18" s="4">
        <v>790.67</v>
      </c>
      <c r="F18" s="4">
        <f t="shared" si="0"/>
        <v>25325.16</v>
      </c>
    </row>
    <row r="19" spans="1:6">
      <c r="A19" s="4" t="s">
        <v>123</v>
      </c>
      <c r="B19" s="4" t="s">
        <v>175</v>
      </c>
      <c r="C19" s="4">
        <v>9.56</v>
      </c>
      <c r="D19" s="4" t="s">
        <v>13</v>
      </c>
      <c r="E19" s="4">
        <v>437.55</v>
      </c>
      <c r="F19" s="4">
        <f t="shared" si="0"/>
        <v>4182.9799999999996</v>
      </c>
    </row>
    <row r="20" spans="1:6">
      <c r="A20" s="4" t="s">
        <v>124</v>
      </c>
      <c r="B20" s="4" t="s">
        <v>191</v>
      </c>
      <c r="C20" s="4">
        <v>54.29</v>
      </c>
      <c r="D20" s="4" t="s">
        <v>13</v>
      </c>
      <c r="E20" s="4">
        <v>712.09</v>
      </c>
      <c r="F20" s="4">
        <f t="shared" si="0"/>
        <v>38659.370000000003</v>
      </c>
    </row>
    <row r="21" spans="1:6">
      <c r="A21" s="4" t="s">
        <v>125</v>
      </c>
      <c r="B21" s="4" t="s">
        <v>177</v>
      </c>
      <c r="C21" s="4">
        <v>27.69</v>
      </c>
      <c r="D21" s="4" t="s">
        <v>13</v>
      </c>
      <c r="E21" s="4">
        <v>393.4</v>
      </c>
      <c r="F21" s="4">
        <f t="shared" si="0"/>
        <v>10893.25</v>
      </c>
    </row>
    <row r="22" spans="1:6">
      <c r="A22" s="4" t="s">
        <v>126</v>
      </c>
      <c r="B22" s="4" t="s">
        <v>33</v>
      </c>
      <c r="C22" s="4">
        <v>101.9</v>
      </c>
      <c r="D22" s="4" t="s">
        <v>13</v>
      </c>
      <c r="E22" s="4">
        <v>177.1</v>
      </c>
      <c r="F22" s="4">
        <f t="shared" si="0"/>
        <v>18046.490000000002</v>
      </c>
    </row>
    <row r="23" spans="1:6">
      <c r="A23" s="4"/>
      <c r="B23" s="4"/>
      <c r="C23" s="4"/>
      <c r="D23" s="4"/>
      <c r="E23" s="4" t="s">
        <v>60</v>
      </c>
      <c r="F23" s="4">
        <f>SUM(F5:F22)</f>
        <v>591052.48769999994</v>
      </c>
    </row>
    <row r="24" spans="1:6" ht="30">
      <c r="A24" s="6"/>
      <c r="B24" s="7"/>
      <c r="C24" s="8"/>
      <c r="D24" s="5"/>
      <c r="E24" s="4" t="s">
        <v>35</v>
      </c>
      <c r="F24" s="4">
        <f>F23*12/100</f>
        <v>70926.298523999998</v>
      </c>
    </row>
    <row r="25" spans="1:6">
      <c r="A25" s="6"/>
      <c r="B25" s="7"/>
      <c r="C25" s="8"/>
      <c r="D25" s="5"/>
      <c r="E25" s="4"/>
      <c r="F25" s="4">
        <f>F24+F23</f>
        <v>661978.78622399992</v>
      </c>
    </row>
    <row r="26" spans="1:6" ht="30">
      <c r="A26" s="6"/>
      <c r="B26" s="7"/>
      <c r="C26" s="8"/>
      <c r="D26" s="5"/>
      <c r="E26" s="4" t="s">
        <v>36</v>
      </c>
      <c r="F26" s="4">
        <f>F25*1/100</f>
        <v>6619.7878622399994</v>
      </c>
    </row>
    <row r="27" spans="1:6">
      <c r="A27" s="6"/>
      <c r="B27" s="7"/>
      <c r="C27" s="8"/>
      <c r="D27" s="5"/>
      <c r="E27" s="4" t="s">
        <v>34</v>
      </c>
      <c r="F27" s="4">
        <f>F26+F25</f>
        <v>668598.57408623991</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7.75" customHeight="1">
      <c r="A3" s="68" t="s">
        <v>194</v>
      </c>
      <c r="B3" s="69"/>
      <c r="C3" s="69"/>
      <c r="D3" s="69"/>
      <c r="E3" s="69"/>
      <c r="F3" s="70"/>
    </row>
    <row r="4" spans="1:6">
      <c r="A4" s="2" t="s">
        <v>3</v>
      </c>
      <c r="B4" s="2" t="s">
        <v>4</v>
      </c>
      <c r="C4" s="2" t="s">
        <v>5</v>
      </c>
      <c r="D4" s="2" t="s">
        <v>6</v>
      </c>
      <c r="E4" s="2" t="s">
        <v>7</v>
      </c>
      <c r="F4" s="2" t="s">
        <v>8</v>
      </c>
    </row>
    <row r="5" spans="1:6" ht="30">
      <c r="A5" s="5">
        <v>1</v>
      </c>
      <c r="B5" s="4" t="s">
        <v>9</v>
      </c>
      <c r="C5" s="4">
        <v>1</v>
      </c>
      <c r="D5" s="4" t="s">
        <v>10</v>
      </c>
      <c r="E5" s="4">
        <v>330.4</v>
      </c>
      <c r="F5" s="4">
        <f>C5*E5</f>
        <v>330.4</v>
      </c>
    </row>
    <row r="6" spans="1:6" ht="120">
      <c r="A6" s="3" t="s">
        <v>192</v>
      </c>
      <c r="B6" s="4" t="s">
        <v>12</v>
      </c>
      <c r="C6" s="17">
        <v>70.209999999999994</v>
      </c>
      <c r="D6" s="5" t="s">
        <v>13</v>
      </c>
      <c r="E6" s="17">
        <v>153.84</v>
      </c>
      <c r="F6" s="4">
        <f t="shared" ref="F6:F10" si="0">C6*E6</f>
        <v>10801.106399999999</v>
      </c>
    </row>
    <row r="7" spans="1:6" ht="105">
      <c r="A7" s="3" t="s">
        <v>14</v>
      </c>
      <c r="B7" s="4" t="s">
        <v>15</v>
      </c>
      <c r="C7" s="17">
        <v>26.2</v>
      </c>
      <c r="D7" s="5" t="s">
        <v>13</v>
      </c>
      <c r="E7" s="17">
        <v>415.84</v>
      </c>
      <c r="F7" s="4">
        <f t="shared" si="0"/>
        <v>10895.008</v>
      </c>
    </row>
    <row r="8" spans="1:6" ht="90">
      <c r="A8" s="3" t="s">
        <v>16</v>
      </c>
      <c r="B8" s="4" t="s">
        <v>17</v>
      </c>
      <c r="C8" s="17">
        <v>43.66</v>
      </c>
      <c r="D8" s="6" t="s">
        <v>13</v>
      </c>
      <c r="E8" s="17">
        <v>1438.96</v>
      </c>
      <c r="F8" s="4">
        <f t="shared" si="0"/>
        <v>62824.993599999994</v>
      </c>
    </row>
    <row r="9" spans="1:6" ht="150">
      <c r="A9" s="3" t="s">
        <v>18</v>
      </c>
      <c r="B9" s="4" t="s">
        <v>19</v>
      </c>
      <c r="C9" s="17">
        <v>52.39</v>
      </c>
      <c r="D9" s="6" t="s">
        <v>13</v>
      </c>
      <c r="E9" s="17">
        <v>4858.76</v>
      </c>
      <c r="F9" s="4">
        <f t="shared" si="0"/>
        <v>254550.43640000001</v>
      </c>
    </row>
    <row r="10" spans="1:6" ht="45">
      <c r="A10" s="4" t="s">
        <v>20</v>
      </c>
      <c r="B10" s="4" t="s">
        <v>21</v>
      </c>
      <c r="C10" s="4">
        <v>34.39</v>
      </c>
      <c r="D10" s="4" t="s">
        <v>22</v>
      </c>
      <c r="E10" s="4">
        <v>184.61</v>
      </c>
      <c r="F10" s="4">
        <f t="shared" si="0"/>
        <v>6348.737900000001</v>
      </c>
    </row>
    <row r="11" spans="1:6" ht="14.25" customHeight="1">
      <c r="A11" s="6">
        <v>7</v>
      </c>
      <c r="B11" s="7" t="s">
        <v>23</v>
      </c>
      <c r="C11" s="8"/>
      <c r="D11" s="5"/>
      <c r="E11" s="8"/>
      <c r="F11" s="4"/>
    </row>
    <row r="12" spans="1:6">
      <c r="A12" s="6" t="s">
        <v>24</v>
      </c>
      <c r="B12" s="4" t="s">
        <v>176</v>
      </c>
      <c r="C12" s="4">
        <v>22.53</v>
      </c>
      <c r="D12" s="4" t="s">
        <v>13</v>
      </c>
      <c r="E12" s="4">
        <v>695.72</v>
      </c>
      <c r="F12" s="4">
        <f t="shared" ref="F12:F16" si="1">C12*E12</f>
        <v>15674.571600000001</v>
      </c>
    </row>
    <row r="13" spans="1:6">
      <c r="A13" s="6" t="s">
        <v>26</v>
      </c>
      <c r="B13" s="4" t="s">
        <v>193</v>
      </c>
      <c r="C13" s="4">
        <v>26.2</v>
      </c>
      <c r="D13" s="4" t="s">
        <v>13</v>
      </c>
      <c r="E13" s="4">
        <v>384.68</v>
      </c>
      <c r="F13" s="4">
        <f t="shared" si="1"/>
        <v>10078.616</v>
      </c>
    </row>
    <row r="14" spans="1:6">
      <c r="A14" s="6" t="s">
        <v>28</v>
      </c>
      <c r="B14" s="4" t="s">
        <v>191</v>
      </c>
      <c r="C14" s="4">
        <v>43.6</v>
      </c>
      <c r="D14" s="4" t="s">
        <v>13</v>
      </c>
      <c r="E14" s="4">
        <v>626.49</v>
      </c>
      <c r="F14" s="4">
        <f t="shared" si="1"/>
        <v>27314.964</v>
      </c>
    </row>
    <row r="15" spans="1:6">
      <c r="A15" s="6" t="s">
        <v>30</v>
      </c>
      <c r="B15" s="4" t="s">
        <v>177</v>
      </c>
      <c r="C15" s="4">
        <v>45.06</v>
      </c>
      <c r="D15" s="4" t="s">
        <v>13</v>
      </c>
      <c r="E15" s="4">
        <v>345.8</v>
      </c>
      <c r="F15" s="4">
        <f t="shared" si="1"/>
        <v>15581.748000000001</v>
      </c>
    </row>
    <row r="16" spans="1:6">
      <c r="A16" s="6" t="s">
        <v>32</v>
      </c>
      <c r="B16" s="4" t="s">
        <v>33</v>
      </c>
      <c r="C16" s="4">
        <v>70.209999999999994</v>
      </c>
      <c r="D16" s="4" t="s">
        <v>13</v>
      </c>
      <c r="E16" s="4">
        <v>177.1</v>
      </c>
      <c r="F16" s="4">
        <f t="shared" si="1"/>
        <v>12434.190999999999</v>
      </c>
    </row>
    <row r="17" spans="1:6">
      <c r="A17" s="6"/>
      <c r="B17" s="7"/>
      <c r="C17" s="8"/>
      <c r="D17" s="5"/>
      <c r="E17" s="8" t="s">
        <v>34</v>
      </c>
      <c r="F17" s="17">
        <f>SUM(F5:F16)</f>
        <v>426834.77290000004</v>
      </c>
    </row>
    <row r="18" spans="1:6" ht="30">
      <c r="A18" s="6"/>
      <c r="B18" s="7"/>
      <c r="C18" s="8"/>
      <c r="D18" s="5"/>
      <c r="E18" s="4" t="s">
        <v>35</v>
      </c>
      <c r="F18" s="4">
        <f>F17*12/100</f>
        <v>51220.172748000005</v>
      </c>
    </row>
    <row r="19" spans="1:6">
      <c r="A19" s="6"/>
      <c r="B19" s="7"/>
      <c r="C19" s="8"/>
      <c r="D19" s="5"/>
      <c r="E19" s="4"/>
      <c r="F19" s="4">
        <f>F18+F17</f>
        <v>478054.94564800005</v>
      </c>
    </row>
    <row r="20" spans="1:6" ht="30">
      <c r="A20" s="6"/>
      <c r="B20" s="7"/>
      <c r="C20" s="8"/>
      <c r="D20" s="5"/>
      <c r="E20" s="4" t="s">
        <v>36</v>
      </c>
      <c r="F20" s="4">
        <f>F19*1/100</f>
        <v>4780.5494564800001</v>
      </c>
    </row>
    <row r="21" spans="1:6">
      <c r="A21" s="6"/>
      <c r="B21" s="7"/>
      <c r="C21" s="8"/>
      <c r="D21" s="5"/>
      <c r="E21" s="4" t="s">
        <v>142</v>
      </c>
      <c r="F21" s="4">
        <f>F20+F19</f>
        <v>482835.49510448007</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J2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67" t="s">
        <v>0</v>
      </c>
      <c r="B1" s="67"/>
      <c r="C1" s="67"/>
      <c r="D1" s="67"/>
      <c r="E1" s="67"/>
      <c r="F1" s="67"/>
    </row>
    <row r="2" spans="1:10" ht="18.75">
      <c r="A2" s="67" t="s">
        <v>1</v>
      </c>
      <c r="B2" s="67"/>
      <c r="C2" s="67"/>
      <c r="D2" s="67"/>
      <c r="E2" s="67"/>
      <c r="F2" s="67"/>
    </row>
    <row r="3" spans="1:10" ht="48.75" customHeight="1">
      <c r="A3" s="68" t="s">
        <v>195</v>
      </c>
      <c r="B3" s="69"/>
      <c r="C3" s="69"/>
      <c r="D3" s="69"/>
      <c r="E3" s="69"/>
      <c r="F3" s="70"/>
    </row>
    <row r="4" spans="1:10">
      <c r="A4" s="2" t="s">
        <v>3</v>
      </c>
      <c r="B4" s="2" t="s">
        <v>4</v>
      </c>
      <c r="C4" s="2" t="s">
        <v>5</v>
      </c>
      <c r="D4" s="2" t="s">
        <v>6</v>
      </c>
      <c r="E4" s="2" t="s">
        <v>7</v>
      </c>
      <c r="F4" s="2" t="s">
        <v>8</v>
      </c>
    </row>
    <row r="5" spans="1:10" ht="120">
      <c r="A5" s="4" t="s">
        <v>87</v>
      </c>
      <c r="B5" s="4" t="s">
        <v>12</v>
      </c>
      <c r="C5" s="4">
        <v>138.04</v>
      </c>
      <c r="D5" s="4" t="s">
        <v>90</v>
      </c>
      <c r="E5" s="4">
        <v>153.84</v>
      </c>
      <c r="F5" s="4">
        <f>ROUND(E5*C5,2)</f>
        <v>21236.07</v>
      </c>
      <c r="J5" s="1" t="s">
        <v>114</v>
      </c>
    </row>
    <row r="6" spans="1:10" ht="105">
      <c r="A6" s="4" t="s">
        <v>44</v>
      </c>
      <c r="B6" s="4" t="s">
        <v>45</v>
      </c>
      <c r="C6" s="4">
        <v>11.5</v>
      </c>
      <c r="D6" s="4" t="s">
        <v>90</v>
      </c>
      <c r="E6" s="4">
        <v>415.58</v>
      </c>
      <c r="F6" s="4">
        <f t="shared" ref="F6:F19" si="0">ROUND(E6*C6,2)</f>
        <v>4779.17</v>
      </c>
    </row>
    <row r="7" spans="1:10" ht="90">
      <c r="A7" s="4" t="s">
        <v>196</v>
      </c>
      <c r="B7" s="4" t="s">
        <v>47</v>
      </c>
      <c r="C7" s="4">
        <v>19.170000000000002</v>
      </c>
      <c r="D7" s="4" t="s">
        <v>90</v>
      </c>
      <c r="E7" s="4">
        <v>1438.96</v>
      </c>
      <c r="F7" s="4">
        <f t="shared" si="0"/>
        <v>27584.86</v>
      </c>
    </row>
    <row r="8" spans="1:10" ht="135">
      <c r="A8" s="4" t="s">
        <v>88</v>
      </c>
      <c r="B8" s="4" t="s">
        <v>89</v>
      </c>
      <c r="C8" s="4">
        <v>16.2</v>
      </c>
      <c r="D8" s="4" t="s">
        <v>90</v>
      </c>
      <c r="E8" s="4">
        <v>4492.3599999999997</v>
      </c>
      <c r="F8" s="4">
        <f t="shared" si="0"/>
        <v>72776.23</v>
      </c>
    </row>
    <row r="9" spans="1:10" ht="120">
      <c r="A9" s="4" t="s">
        <v>91</v>
      </c>
      <c r="B9" s="4" t="s">
        <v>92</v>
      </c>
      <c r="C9" s="4">
        <v>41.42</v>
      </c>
      <c r="D9" s="4" t="s">
        <v>90</v>
      </c>
      <c r="E9" s="4">
        <v>2873.96</v>
      </c>
      <c r="F9" s="4">
        <f t="shared" si="0"/>
        <v>119039.42</v>
      </c>
    </row>
    <row r="10" spans="1:10" ht="90">
      <c r="A10" s="4" t="s">
        <v>93</v>
      </c>
      <c r="B10" s="4" t="s">
        <v>94</v>
      </c>
      <c r="C10" s="4">
        <v>291.85000000000002</v>
      </c>
      <c r="D10" s="4" t="s">
        <v>95</v>
      </c>
      <c r="E10" s="4">
        <v>293.85000000000002</v>
      </c>
      <c r="F10" s="4">
        <f t="shared" si="0"/>
        <v>85760.12</v>
      </c>
    </row>
    <row r="11" spans="1:10" ht="105">
      <c r="A11" s="4" t="s">
        <v>96</v>
      </c>
      <c r="B11" s="4" t="s">
        <v>51</v>
      </c>
      <c r="C11" s="4">
        <v>23.01</v>
      </c>
      <c r="D11" s="4" t="s">
        <v>13</v>
      </c>
      <c r="E11" s="4">
        <v>6092.63</v>
      </c>
      <c r="F11" s="4">
        <f t="shared" si="0"/>
        <v>140191.42000000001</v>
      </c>
    </row>
    <row r="12" spans="1:10" ht="120">
      <c r="A12" s="4" t="s">
        <v>197</v>
      </c>
      <c r="B12" s="4" t="s">
        <v>56</v>
      </c>
      <c r="C12" s="4">
        <v>2.23</v>
      </c>
      <c r="D12" s="4" t="s">
        <v>119</v>
      </c>
      <c r="E12" s="4">
        <v>77259.94</v>
      </c>
      <c r="F12" s="4">
        <f t="shared" si="0"/>
        <v>172289.67</v>
      </c>
    </row>
    <row r="13" spans="1:10" ht="45">
      <c r="A13" s="4" t="s">
        <v>198</v>
      </c>
      <c r="B13" s="4" t="s">
        <v>21</v>
      </c>
      <c r="C13" s="4">
        <v>120.82</v>
      </c>
      <c r="D13" s="4" t="s">
        <v>22</v>
      </c>
      <c r="E13" s="4">
        <v>184.61</v>
      </c>
      <c r="F13" s="4">
        <f t="shared" ref="F13" si="1">C13*E13</f>
        <v>22304.5802</v>
      </c>
    </row>
    <row r="14" spans="1:10">
      <c r="A14" s="5">
        <v>10</v>
      </c>
      <c r="B14" s="4" t="s">
        <v>120</v>
      </c>
      <c r="C14" s="4"/>
      <c r="D14" s="4"/>
      <c r="E14" s="4"/>
      <c r="F14" s="4"/>
    </row>
    <row r="15" spans="1:10">
      <c r="A15" s="4" t="s">
        <v>121</v>
      </c>
      <c r="B15" s="4" t="s">
        <v>176</v>
      </c>
      <c r="C15" s="4">
        <v>42.21</v>
      </c>
      <c r="D15" s="4" t="s">
        <v>13</v>
      </c>
      <c r="E15" s="4">
        <v>790.67</v>
      </c>
      <c r="F15" s="4">
        <f t="shared" si="0"/>
        <v>33374.18</v>
      </c>
    </row>
    <row r="16" spans="1:10">
      <c r="A16" s="4" t="s">
        <v>123</v>
      </c>
      <c r="B16" s="4" t="s">
        <v>175</v>
      </c>
      <c r="C16" s="4">
        <v>11.5</v>
      </c>
      <c r="D16" s="4" t="s">
        <v>13</v>
      </c>
      <c r="E16" s="4">
        <v>437.55</v>
      </c>
      <c r="F16" s="4">
        <f t="shared" si="0"/>
        <v>5031.83</v>
      </c>
    </row>
    <row r="17" spans="1:6">
      <c r="A17" s="4" t="s">
        <v>124</v>
      </c>
      <c r="B17" s="4" t="s">
        <v>191</v>
      </c>
      <c r="C17" s="4">
        <v>60.59</v>
      </c>
      <c r="D17" s="4" t="s">
        <v>13</v>
      </c>
      <c r="E17" s="4">
        <v>712.09</v>
      </c>
      <c r="F17" s="4">
        <f t="shared" si="0"/>
        <v>43145.53</v>
      </c>
    </row>
    <row r="18" spans="1:6">
      <c r="A18" s="4" t="s">
        <v>125</v>
      </c>
      <c r="B18" s="4" t="s">
        <v>177</v>
      </c>
      <c r="C18" s="4">
        <v>34.369999999999997</v>
      </c>
      <c r="D18" s="4" t="s">
        <v>13</v>
      </c>
      <c r="E18" s="4">
        <v>393.4</v>
      </c>
      <c r="F18" s="4">
        <f t="shared" si="0"/>
        <v>13521.16</v>
      </c>
    </row>
    <row r="19" spans="1:6">
      <c r="A19" s="4" t="s">
        <v>126</v>
      </c>
      <c r="B19" s="4" t="s">
        <v>33</v>
      </c>
      <c r="C19" s="4">
        <v>138.04</v>
      </c>
      <c r="D19" s="4" t="s">
        <v>13</v>
      </c>
      <c r="E19" s="4">
        <v>177.1</v>
      </c>
      <c r="F19" s="4">
        <f t="shared" si="0"/>
        <v>24446.880000000001</v>
      </c>
    </row>
    <row r="20" spans="1:6">
      <c r="A20" s="4"/>
      <c r="B20" s="4"/>
      <c r="C20" s="4"/>
      <c r="D20" s="4"/>
      <c r="E20" s="4" t="s">
        <v>60</v>
      </c>
      <c r="F20" s="4">
        <f>SUM(F5:F19)</f>
        <v>785481.12020000012</v>
      </c>
    </row>
    <row r="21" spans="1:6" ht="30">
      <c r="A21" s="6"/>
      <c r="B21" s="7"/>
      <c r="C21" s="8"/>
      <c r="D21" s="5"/>
      <c r="E21" s="4" t="s">
        <v>35</v>
      </c>
      <c r="F21" s="4">
        <f>F20*12/100</f>
        <v>94257.734424000009</v>
      </c>
    </row>
    <row r="22" spans="1:6">
      <c r="A22" s="6"/>
      <c r="B22" s="7"/>
      <c r="C22" s="8"/>
      <c r="D22" s="5"/>
      <c r="E22" s="4"/>
      <c r="F22" s="4">
        <f>F21+F20</f>
        <v>879738.85462400015</v>
      </c>
    </row>
    <row r="23" spans="1:6" ht="30">
      <c r="A23" s="6"/>
      <c r="B23" s="7"/>
      <c r="C23" s="8"/>
      <c r="D23" s="5"/>
      <c r="E23" s="4" t="s">
        <v>36</v>
      </c>
      <c r="F23" s="4">
        <f>F22*1/100</f>
        <v>8797.3885462400012</v>
      </c>
    </row>
    <row r="24" spans="1:6">
      <c r="A24" s="6"/>
      <c r="B24" s="7"/>
      <c r="C24" s="8"/>
      <c r="D24" s="5"/>
      <c r="E24" s="4" t="s">
        <v>142</v>
      </c>
      <c r="F24" s="4">
        <f>F23+F22</f>
        <v>888536.2431702402</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J2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67" t="s">
        <v>0</v>
      </c>
      <c r="B1" s="67"/>
      <c r="C1" s="67"/>
      <c r="D1" s="67"/>
      <c r="E1" s="67"/>
      <c r="F1" s="67"/>
    </row>
    <row r="2" spans="1:10" ht="18.75">
      <c r="A2" s="67" t="s">
        <v>1</v>
      </c>
      <c r="B2" s="67"/>
      <c r="C2" s="67"/>
      <c r="D2" s="67"/>
      <c r="E2" s="67"/>
      <c r="F2" s="67"/>
    </row>
    <row r="3" spans="1:10" ht="48.75" customHeight="1">
      <c r="A3" s="83" t="s">
        <v>199</v>
      </c>
      <c r="B3" s="83"/>
      <c r="C3" s="83"/>
      <c r="D3" s="83"/>
      <c r="E3" s="83"/>
      <c r="F3" s="83"/>
    </row>
    <row r="4" spans="1:10">
      <c r="A4" s="2" t="s">
        <v>3</v>
      </c>
      <c r="B4" s="2" t="s">
        <v>4</v>
      </c>
      <c r="C4" s="2" t="s">
        <v>5</v>
      </c>
      <c r="D4" s="2" t="s">
        <v>6</v>
      </c>
      <c r="E4" s="2" t="s">
        <v>7</v>
      </c>
      <c r="F4" s="2" t="s">
        <v>8</v>
      </c>
    </row>
    <row r="5" spans="1:10" ht="120">
      <c r="A5" s="4" t="s">
        <v>87</v>
      </c>
      <c r="B5" s="4" t="s">
        <v>12</v>
      </c>
      <c r="C5" s="4">
        <v>70.08</v>
      </c>
      <c r="D5" s="4" t="s">
        <v>90</v>
      </c>
      <c r="E5" s="4">
        <v>153.84</v>
      </c>
      <c r="F5" s="4">
        <f>ROUND(E5*C5,2)</f>
        <v>10781.11</v>
      </c>
      <c r="J5" s="1" t="s">
        <v>114</v>
      </c>
    </row>
    <row r="6" spans="1:10" ht="105">
      <c r="A6" s="4" t="s">
        <v>44</v>
      </c>
      <c r="B6" s="4" t="s">
        <v>45</v>
      </c>
      <c r="C6" s="4">
        <v>5.84</v>
      </c>
      <c r="D6" s="4" t="s">
        <v>90</v>
      </c>
      <c r="E6" s="4">
        <v>415.58</v>
      </c>
      <c r="F6" s="4">
        <f t="shared" ref="F6:F19" si="0">ROUND(E6*C6,2)</f>
        <v>2426.9899999999998</v>
      </c>
    </row>
    <row r="7" spans="1:10" ht="90">
      <c r="A7" s="4" t="s">
        <v>196</v>
      </c>
      <c r="B7" s="4" t="s">
        <v>47</v>
      </c>
      <c r="C7" s="4">
        <v>9.73</v>
      </c>
      <c r="D7" s="4" t="s">
        <v>90</v>
      </c>
      <c r="E7" s="4">
        <v>1438.96</v>
      </c>
      <c r="F7" s="4">
        <f t="shared" si="0"/>
        <v>14001.08</v>
      </c>
    </row>
    <row r="8" spans="1:10" ht="135">
      <c r="A8" s="4" t="s">
        <v>88</v>
      </c>
      <c r="B8" s="4" t="s">
        <v>89</v>
      </c>
      <c r="C8" s="4">
        <v>8.2200000000000006</v>
      </c>
      <c r="D8" s="4" t="s">
        <v>90</v>
      </c>
      <c r="E8" s="4">
        <v>4492.3599999999997</v>
      </c>
      <c r="F8" s="4">
        <f t="shared" si="0"/>
        <v>36927.199999999997</v>
      </c>
    </row>
    <row r="9" spans="1:10" ht="120">
      <c r="A9" s="4" t="s">
        <v>91</v>
      </c>
      <c r="B9" s="4" t="s">
        <v>92</v>
      </c>
      <c r="C9" s="4">
        <v>21.03</v>
      </c>
      <c r="D9" s="4" t="s">
        <v>90</v>
      </c>
      <c r="E9" s="4">
        <v>2873.96</v>
      </c>
      <c r="F9" s="4">
        <f t="shared" si="0"/>
        <v>60439.38</v>
      </c>
    </row>
    <row r="10" spans="1:10" ht="90">
      <c r="A10" s="4" t="s">
        <v>93</v>
      </c>
      <c r="B10" s="4" t="s">
        <v>94</v>
      </c>
      <c r="C10" s="4">
        <v>178.89</v>
      </c>
      <c r="D10" s="4" t="s">
        <v>95</v>
      </c>
      <c r="E10" s="4">
        <v>293.85000000000002</v>
      </c>
      <c r="F10" s="4">
        <f t="shared" si="0"/>
        <v>52566.83</v>
      </c>
    </row>
    <row r="11" spans="1:10" ht="105">
      <c r="A11" s="4" t="s">
        <v>96</v>
      </c>
      <c r="B11" s="4" t="s">
        <v>51</v>
      </c>
      <c r="C11" s="4">
        <v>11.68</v>
      </c>
      <c r="D11" s="4" t="s">
        <v>13</v>
      </c>
      <c r="E11" s="4">
        <v>6092.63</v>
      </c>
      <c r="F11" s="4">
        <f t="shared" si="0"/>
        <v>71161.919999999998</v>
      </c>
    </row>
    <row r="12" spans="1:10" ht="120">
      <c r="A12" s="4" t="s">
        <v>197</v>
      </c>
      <c r="B12" s="4" t="s">
        <v>56</v>
      </c>
      <c r="C12" s="4">
        <v>1.1299999999999999</v>
      </c>
      <c r="D12" s="4" t="s">
        <v>119</v>
      </c>
      <c r="E12" s="4">
        <v>77259.94</v>
      </c>
      <c r="F12" s="4">
        <f t="shared" si="0"/>
        <v>87303.73</v>
      </c>
    </row>
    <row r="13" spans="1:10" ht="45">
      <c r="A13" s="4" t="s">
        <v>198</v>
      </c>
      <c r="B13" s="4" t="s">
        <v>21</v>
      </c>
      <c r="C13" s="4">
        <v>61.34</v>
      </c>
      <c r="D13" s="4" t="s">
        <v>22</v>
      </c>
      <c r="E13" s="4">
        <v>184.61</v>
      </c>
      <c r="F13" s="4">
        <f t="shared" ref="F13" si="1">C13*E13</f>
        <v>11323.977400000002</v>
      </c>
    </row>
    <row r="14" spans="1:10">
      <c r="A14" s="5">
        <v>10</v>
      </c>
      <c r="B14" s="4" t="s">
        <v>120</v>
      </c>
      <c r="C14" s="4"/>
      <c r="D14" s="4"/>
      <c r="E14" s="4"/>
      <c r="F14" s="4"/>
    </row>
    <row r="15" spans="1:10">
      <c r="A15" s="4" t="s">
        <v>121</v>
      </c>
      <c r="B15" s="4" t="s">
        <v>176</v>
      </c>
      <c r="C15" s="4">
        <v>22.32</v>
      </c>
      <c r="D15" s="4" t="s">
        <v>13</v>
      </c>
      <c r="E15" s="4">
        <v>790.67</v>
      </c>
      <c r="F15" s="4">
        <f t="shared" si="0"/>
        <v>17647.75</v>
      </c>
    </row>
    <row r="16" spans="1:10">
      <c r="A16" s="4" t="s">
        <v>123</v>
      </c>
      <c r="B16" s="4" t="s">
        <v>175</v>
      </c>
      <c r="C16" s="4">
        <v>5.84</v>
      </c>
      <c r="D16" s="4" t="s">
        <v>13</v>
      </c>
      <c r="E16" s="4">
        <v>437.55</v>
      </c>
      <c r="F16" s="4">
        <f t="shared" si="0"/>
        <v>2555.29</v>
      </c>
    </row>
    <row r="17" spans="1:6">
      <c r="A17" s="4" t="s">
        <v>124</v>
      </c>
      <c r="B17" s="4" t="s">
        <v>191</v>
      </c>
      <c r="C17" s="4">
        <v>30.76</v>
      </c>
      <c r="D17" s="4" t="s">
        <v>13</v>
      </c>
      <c r="E17" s="4">
        <v>712.09</v>
      </c>
      <c r="F17" s="4">
        <f t="shared" si="0"/>
        <v>21903.89</v>
      </c>
    </row>
    <row r="18" spans="1:6">
      <c r="A18" s="4" t="s">
        <v>125</v>
      </c>
      <c r="B18" s="4" t="s">
        <v>177</v>
      </c>
      <c r="C18" s="4">
        <v>17.45</v>
      </c>
      <c r="D18" s="4" t="s">
        <v>13</v>
      </c>
      <c r="E18" s="4">
        <v>393.4</v>
      </c>
      <c r="F18" s="4">
        <f t="shared" si="0"/>
        <v>6864.83</v>
      </c>
    </row>
    <row r="19" spans="1:6">
      <c r="A19" s="4" t="s">
        <v>126</v>
      </c>
      <c r="B19" s="4" t="s">
        <v>33</v>
      </c>
      <c r="C19" s="4">
        <v>70.08</v>
      </c>
      <c r="D19" s="4" t="s">
        <v>13</v>
      </c>
      <c r="E19" s="4">
        <v>177.1</v>
      </c>
      <c r="F19" s="4">
        <f t="shared" si="0"/>
        <v>12411.17</v>
      </c>
    </row>
    <row r="20" spans="1:6">
      <c r="A20" s="4"/>
      <c r="B20" s="4"/>
      <c r="C20" s="4"/>
      <c r="D20" s="4"/>
      <c r="E20" s="4" t="s">
        <v>60</v>
      </c>
      <c r="F20" s="4">
        <f>SUM(F5:F19)</f>
        <v>408315.14739999996</v>
      </c>
    </row>
    <row r="21" spans="1:6" ht="30">
      <c r="A21" s="6"/>
      <c r="B21" s="7"/>
      <c r="C21" s="8"/>
      <c r="D21" s="5"/>
      <c r="E21" s="4" t="s">
        <v>35</v>
      </c>
      <c r="F21" s="4">
        <f>F20*12/100</f>
        <v>48997.817687999996</v>
      </c>
    </row>
    <row r="22" spans="1:6">
      <c r="A22" s="6"/>
      <c r="B22" s="7"/>
      <c r="C22" s="8"/>
      <c r="D22" s="5"/>
      <c r="E22" s="4"/>
      <c r="F22" s="4">
        <f>F21+F20</f>
        <v>457312.96508799994</v>
      </c>
    </row>
    <row r="23" spans="1:6" ht="30">
      <c r="A23" s="6"/>
      <c r="B23" s="7"/>
      <c r="C23" s="8"/>
      <c r="D23" s="5"/>
      <c r="E23" s="4" t="s">
        <v>36</v>
      </c>
      <c r="F23" s="4">
        <f>F22*1/100</f>
        <v>4573.1296508799996</v>
      </c>
    </row>
    <row r="24" spans="1:6">
      <c r="A24" s="6"/>
      <c r="B24" s="7"/>
      <c r="C24" s="8"/>
      <c r="D24" s="5"/>
      <c r="E24" s="4" t="s">
        <v>142</v>
      </c>
      <c r="F24" s="4">
        <f>F23+F22</f>
        <v>461886.09473887994</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5"/>
  <sheetViews>
    <sheetView workbookViewId="0">
      <selection activeCell="B8" sqref="B8"/>
    </sheetView>
  </sheetViews>
  <sheetFormatPr defaultRowHeight="15"/>
  <cols>
    <col min="1" max="1" width="9.140625" style="9"/>
    <col min="2" max="2" width="44.85546875" style="10" customWidth="1"/>
    <col min="3" max="3" width="9.140625" style="1"/>
    <col min="4" max="4" width="9.140625" style="11"/>
    <col min="5" max="5" width="9.140625" style="1"/>
    <col min="6" max="6" width="16.42578125" style="12" customWidth="1"/>
    <col min="7" max="7" width="0" style="1" hidden="1" customWidth="1"/>
    <col min="8" max="16384" width="9.140625" style="1"/>
  </cols>
  <sheetData>
    <row r="1" spans="1:7" ht="18.75">
      <c r="A1" s="67" t="s">
        <v>0</v>
      </c>
      <c r="B1" s="67"/>
      <c r="C1" s="67"/>
      <c r="D1" s="67"/>
      <c r="E1" s="67"/>
      <c r="F1" s="67"/>
    </row>
    <row r="2" spans="1:7" ht="18.75">
      <c r="A2" s="67" t="s">
        <v>1</v>
      </c>
      <c r="B2" s="67"/>
      <c r="C2" s="67"/>
      <c r="D2" s="67"/>
      <c r="E2" s="67"/>
      <c r="F2" s="67"/>
    </row>
    <row r="3" spans="1:7" ht="48.75" customHeight="1">
      <c r="A3" s="68" t="s">
        <v>37</v>
      </c>
      <c r="B3" s="69"/>
      <c r="C3" s="69"/>
      <c r="D3" s="69"/>
      <c r="E3" s="69"/>
      <c r="F3" s="70"/>
    </row>
    <row r="4" spans="1:7">
      <c r="A4" s="2" t="s">
        <v>3</v>
      </c>
      <c r="B4" s="2" t="s">
        <v>4</v>
      </c>
      <c r="C4" s="2" t="s">
        <v>5</v>
      </c>
      <c r="D4" s="2" t="s">
        <v>6</v>
      </c>
      <c r="E4" s="2" t="s">
        <v>7</v>
      </c>
      <c r="F4" s="2" t="s">
        <v>8</v>
      </c>
    </row>
    <row r="5" spans="1:7" ht="30">
      <c r="A5" s="5">
        <v>1</v>
      </c>
      <c r="B5" s="4" t="s">
        <v>38</v>
      </c>
      <c r="C5" s="4">
        <v>10</v>
      </c>
      <c r="D5" s="4" t="s">
        <v>10</v>
      </c>
      <c r="E5" s="13">
        <v>330.4</v>
      </c>
      <c r="F5" s="4">
        <f>C5*E5</f>
        <v>3304</v>
      </c>
    </row>
    <row r="6" spans="1:7" ht="63.75">
      <c r="A6" s="14" t="s">
        <v>39</v>
      </c>
      <c r="B6" s="15" t="s">
        <v>40</v>
      </c>
      <c r="C6" s="16">
        <v>8.5</v>
      </c>
      <c r="D6" s="15" t="s">
        <v>41</v>
      </c>
      <c r="E6" s="15">
        <v>497.98</v>
      </c>
      <c r="F6" s="16">
        <f>C6*E6</f>
        <v>4232.83</v>
      </c>
    </row>
    <row r="7" spans="1:7" ht="135">
      <c r="A7" s="4" t="s">
        <v>42</v>
      </c>
      <c r="B7" s="4" t="s">
        <v>43</v>
      </c>
      <c r="C7" s="17">
        <v>60.54</v>
      </c>
      <c r="D7" s="4" t="s">
        <v>13</v>
      </c>
      <c r="E7" s="17">
        <v>139.58000000000001</v>
      </c>
      <c r="F7" s="4">
        <f t="shared" ref="F7:F13" si="0">ROUND(E7*C7,2)</f>
        <v>8450.17</v>
      </c>
    </row>
    <row r="8" spans="1:7" ht="105">
      <c r="A8" s="4" t="s">
        <v>44</v>
      </c>
      <c r="B8" s="4" t="s">
        <v>45</v>
      </c>
      <c r="C8" s="17">
        <v>4.78</v>
      </c>
      <c r="D8" s="4" t="s">
        <v>13</v>
      </c>
      <c r="E8" s="17">
        <v>415.58</v>
      </c>
      <c r="F8" s="4">
        <f t="shared" si="0"/>
        <v>1986.47</v>
      </c>
    </row>
    <row r="9" spans="1:7" ht="90">
      <c r="A9" s="4" t="s">
        <v>46</v>
      </c>
      <c r="B9" s="4" t="s">
        <v>47</v>
      </c>
      <c r="C9" s="17">
        <v>7.97</v>
      </c>
      <c r="D9" s="4" t="s">
        <v>13</v>
      </c>
      <c r="E9" s="17">
        <v>1438.96</v>
      </c>
      <c r="F9" s="4">
        <f t="shared" si="0"/>
        <v>11468.51</v>
      </c>
      <c r="G9" s="1">
        <v>16347</v>
      </c>
    </row>
    <row r="10" spans="1:7" ht="120">
      <c r="A10" s="4" t="s">
        <v>48</v>
      </c>
      <c r="B10" s="4" t="s">
        <v>49</v>
      </c>
      <c r="C10" s="17">
        <v>39.83</v>
      </c>
      <c r="D10" s="4" t="s">
        <v>13</v>
      </c>
      <c r="E10" s="17">
        <v>5810.71</v>
      </c>
      <c r="F10" s="4">
        <f t="shared" si="0"/>
        <v>231440.58</v>
      </c>
    </row>
    <row r="11" spans="1:7" ht="90">
      <c r="A11" s="4" t="s">
        <v>50</v>
      </c>
      <c r="B11" s="4" t="s">
        <v>51</v>
      </c>
      <c r="C11" s="17">
        <v>9.56</v>
      </c>
      <c r="D11" s="4" t="s">
        <v>13</v>
      </c>
      <c r="E11" s="17">
        <v>6092.63</v>
      </c>
      <c r="F11" s="4">
        <f t="shared" si="0"/>
        <v>58245.54</v>
      </c>
    </row>
    <row r="12" spans="1:7" ht="105">
      <c r="A12" s="4" t="s">
        <v>52</v>
      </c>
      <c r="B12" s="4" t="s">
        <v>53</v>
      </c>
      <c r="C12" s="4">
        <v>1.57</v>
      </c>
      <c r="D12" s="4" t="s">
        <v>54</v>
      </c>
      <c r="E12" s="4">
        <v>79086.94</v>
      </c>
      <c r="F12" s="4">
        <f t="shared" ref="F12" si="1">C12*E12</f>
        <v>124166.4958</v>
      </c>
    </row>
    <row r="13" spans="1:7" ht="120">
      <c r="A13" s="4" t="s">
        <v>55</v>
      </c>
      <c r="B13" s="4" t="s">
        <v>56</v>
      </c>
      <c r="C13" s="17">
        <v>2.62</v>
      </c>
      <c r="D13" s="4" t="s">
        <v>54</v>
      </c>
      <c r="E13" s="17">
        <v>77259.94</v>
      </c>
      <c r="F13" s="4">
        <f t="shared" si="0"/>
        <v>202421.04</v>
      </c>
    </row>
    <row r="14" spans="1:7" ht="60">
      <c r="A14" s="4" t="s">
        <v>57</v>
      </c>
      <c r="B14" s="4" t="s">
        <v>58</v>
      </c>
      <c r="C14" s="18">
        <v>327.60000000000002</v>
      </c>
      <c r="D14" s="4" t="s">
        <v>22</v>
      </c>
      <c r="E14" s="19">
        <v>184.61</v>
      </c>
      <c r="F14" s="4">
        <f>ROUND(E14*C14,2)</f>
        <v>60478.239999999998</v>
      </c>
    </row>
    <row r="15" spans="1:7">
      <c r="A15" s="5">
        <v>9</v>
      </c>
      <c r="B15" s="20" t="s">
        <v>23</v>
      </c>
      <c r="C15" s="20"/>
      <c r="D15" s="20"/>
      <c r="E15" s="20"/>
      <c r="F15" s="4"/>
    </row>
    <row r="16" spans="1:7">
      <c r="A16" s="6" t="s">
        <v>24</v>
      </c>
      <c r="B16" s="4" t="s">
        <v>25</v>
      </c>
      <c r="C16" s="4">
        <v>21.25</v>
      </c>
      <c r="D16" s="4" t="s">
        <v>13</v>
      </c>
      <c r="E16" s="4">
        <v>786.44</v>
      </c>
      <c r="F16" s="4">
        <f t="shared" ref="F16:F20" si="2">C16*E16</f>
        <v>16711.850000000002</v>
      </c>
    </row>
    <row r="17" spans="1:6">
      <c r="A17" s="6" t="s">
        <v>26</v>
      </c>
      <c r="B17" s="4" t="s">
        <v>59</v>
      </c>
      <c r="C17" s="4">
        <v>4.78</v>
      </c>
      <c r="D17" s="4" t="s">
        <v>13</v>
      </c>
      <c r="E17" s="4">
        <v>319.88</v>
      </c>
      <c r="F17" s="4">
        <f t="shared" si="2"/>
        <v>1529.0264</v>
      </c>
    </row>
    <row r="18" spans="1:6">
      <c r="A18" s="6" t="s">
        <v>28</v>
      </c>
      <c r="B18" s="4" t="s">
        <v>29</v>
      </c>
      <c r="C18" s="4">
        <v>7.97</v>
      </c>
      <c r="D18" s="4" t="s">
        <v>13</v>
      </c>
      <c r="E18" s="4">
        <v>721.18</v>
      </c>
      <c r="F18" s="4">
        <f t="shared" si="2"/>
        <v>5747.8045999999995</v>
      </c>
    </row>
    <row r="19" spans="1:6">
      <c r="A19" s="6" t="s">
        <v>30</v>
      </c>
      <c r="B19" s="4" t="s">
        <v>31</v>
      </c>
      <c r="C19" s="4">
        <v>42.5</v>
      </c>
      <c r="D19" s="4" t="s">
        <v>13</v>
      </c>
      <c r="E19" s="4">
        <v>436.52</v>
      </c>
      <c r="F19" s="4">
        <f t="shared" si="2"/>
        <v>18552.099999999999</v>
      </c>
    </row>
    <row r="20" spans="1:6">
      <c r="A20" s="6" t="s">
        <v>32</v>
      </c>
      <c r="B20" s="4" t="s">
        <v>33</v>
      </c>
      <c r="C20" s="4">
        <v>60.54</v>
      </c>
      <c r="D20" s="4" t="s">
        <v>13</v>
      </c>
      <c r="E20" s="4">
        <v>177.1</v>
      </c>
      <c r="F20" s="4">
        <f t="shared" si="2"/>
        <v>10721.634</v>
      </c>
    </row>
    <row r="21" spans="1:6" ht="15.75">
      <c r="A21" s="82" t="s">
        <v>60</v>
      </c>
      <c r="B21" s="82"/>
      <c r="C21" s="82"/>
      <c r="D21" s="82"/>
      <c r="E21" s="82"/>
      <c r="F21" s="21">
        <f>SUM(F5:F20)</f>
        <v>759456.29079999996</v>
      </c>
    </row>
    <row r="22" spans="1:6" ht="18.75" customHeight="1">
      <c r="A22" s="4"/>
      <c r="B22" s="4"/>
      <c r="C22" s="4"/>
      <c r="D22" s="4"/>
      <c r="E22" s="4" t="s">
        <v>35</v>
      </c>
      <c r="F22" s="4">
        <f>F21*12/100</f>
        <v>91134.754895999984</v>
      </c>
    </row>
    <row r="23" spans="1:6" ht="18.75" customHeight="1">
      <c r="A23" s="4"/>
      <c r="B23" s="4"/>
      <c r="C23" s="4"/>
      <c r="D23" s="4"/>
      <c r="E23" s="4"/>
      <c r="F23" s="4">
        <f>F22+F21</f>
        <v>850591.04569599999</v>
      </c>
    </row>
    <row r="24" spans="1:6" ht="18.75" customHeight="1">
      <c r="A24" s="4"/>
      <c r="B24" s="4"/>
      <c r="C24" s="4"/>
      <c r="D24" s="4"/>
      <c r="E24" s="4" t="s">
        <v>36</v>
      </c>
      <c r="F24" s="4">
        <f>F23*1/100</f>
        <v>8505.9104569600004</v>
      </c>
    </row>
    <row r="25" spans="1:6" ht="18.75" customHeight="1">
      <c r="A25" s="4"/>
      <c r="B25" s="4"/>
      <c r="C25" s="4"/>
      <c r="D25" s="4"/>
      <c r="E25" s="4" t="s">
        <v>34</v>
      </c>
      <c r="F25" s="4">
        <f>F24+F23</f>
        <v>859096.95615295996</v>
      </c>
    </row>
  </sheetData>
  <mergeCells count="4">
    <mergeCell ref="A1:F1"/>
    <mergeCell ref="A2:F2"/>
    <mergeCell ref="A3:F3"/>
    <mergeCell ref="A21:E2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4"/>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62.25" customHeight="1">
      <c r="A3" s="68" t="s">
        <v>61</v>
      </c>
      <c r="B3" s="69"/>
      <c r="C3" s="69"/>
      <c r="D3" s="69"/>
      <c r="E3" s="69"/>
      <c r="F3" s="70"/>
    </row>
    <row r="4" spans="1:6">
      <c r="A4" s="2" t="s">
        <v>3</v>
      </c>
      <c r="B4" s="2" t="s">
        <v>4</v>
      </c>
      <c r="C4" s="2" t="s">
        <v>5</v>
      </c>
      <c r="D4" s="2" t="s">
        <v>6</v>
      </c>
      <c r="E4" s="2" t="s">
        <v>7</v>
      </c>
      <c r="F4" s="2" t="s">
        <v>8</v>
      </c>
    </row>
    <row r="5" spans="1:6" ht="150">
      <c r="A5" s="3" t="s">
        <v>62</v>
      </c>
      <c r="B5" s="4" t="s">
        <v>19</v>
      </c>
      <c r="C5" s="4">
        <v>126.17</v>
      </c>
      <c r="D5" s="6" t="s">
        <v>13</v>
      </c>
      <c r="E5" s="17">
        <v>4858.76</v>
      </c>
      <c r="F5" s="4">
        <f t="shared" ref="F5:F6" si="0">C5*E5</f>
        <v>613029.74920000008</v>
      </c>
    </row>
    <row r="6" spans="1:6" ht="45">
      <c r="A6" s="3" t="s">
        <v>63</v>
      </c>
      <c r="B6" s="22" t="s">
        <v>21</v>
      </c>
      <c r="C6" s="4">
        <v>75.28</v>
      </c>
      <c r="D6" s="3" t="s">
        <v>22</v>
      </c>
      <c r="E6" s="17">
        <v>184.61</v>
      </c>
      <c r="F6" s="4">
        <f t="shared" si="0"/>
        <v>13897.440800000002</v>
      </c>
    </row>
    <row r="7" spans="1:6">
      <c r="A7" s="6">
        <v>3</v>
      </c>
      <c r="B7" s="7" t="s">
        <v>23</v>
      </c>
      <c r="C7" s="4"/>
      <c r="D7" s="5"/>
      <c r="E7" s="8"/>
      <c r="F7" s="4"/>
    </row>
    <row r="8" spans="1:6">
      <c r="A8" s="6" t="s">
        <v>24</v>
      </c>
      <c r="B8" s="4" t="s">
        <v>64</v>
      </c>
      <c r="C8" s="7">
        <v>54.14</v>
      </c>
      <c r="D8" s="4" t="s">
        <v>13</v>
      </c>
      <c r="E8" s="4">
        <v>760.52</v>
      </c>
      <c r="F8" s="4">
        <f t="shared" ref="F8:F9" si="1">C8*E8</f>
        <v>41174.552799999998</v>
      </c>
    </row>
    <row r="9" spans="1:6">
      <c r="A9" s="6" t="s">
        <v>26</v>
      </c>
      <c r="B9" s="4" t="s">
        <v>65</v>
      </c>
      <c r="C9" s="7">
        <v>108.28</v>
      </c>
      <c r="D9" s="4" t="s">
        <v>13</v>
      </c>
      <c r="E9" s="4">
        <v>410.6</v>
      </c>
      <c r="F9" s="4">
        <f t="shared" si="1"/>
        <v>44459.768000000004</v>
      </c>
    </row>
    <row r="10" spans="1:6">
      <c r="A10" s="6"/>
      <c r="B10" s="7"/>
      <c r="C10" s="8"/>
      <c r="D10" s="5"/>
      <c r="E10" s="8" t="s">
        <v>34</v>
      </c>
      <c r="F10" s="17">
        <f>SUM(F5:F9)</f>
        <v>712561.51080000005</v>
      </c>
    </row>
    <row r="11" spans="1:6" ht="30">
      <c r="A11" s="6"/>
      <c r="B11" s="7"/>
      <c r="C11" s="8"/>
      <c r="D11" s="5"/>
      <c r="E11" s="4" t="s">
        <v>35</v>
      </c>
      <c r="F11" s="4">
        <f>F10*12/100</f>
        <v>85507.381295999992</v>
      </c>
    </row>
    <row r="12" spans="1:6">
      <c r="A12" s="6"/>
      <c r="B12" s="7"/>
      <c r="C12" s="8"/>
      <c r="D12" s="5"/>
      <c r="E12" s="4"/>
      <c r="F12" s="4">
        <f>F11+F10</f>
        <v>798068.89209600003</v>
      </c>
    </row>
    <row r="13" spans="1:6" ht="30">
      <c r="A13" s="6"/>
      <c r="B13" s="7"/>
      <c r="C13" s="8"/>
      <c r="D13" s="5"/>
      <c r="E13" s="4" t="s">
        <v>36</v>
      </c>
      <c r="F13" s="4">
        <f>F12*1/100</f>
        <v>7980.6889209600004</v>
      </c>
    </row>
    <row r="14" spans="1:6">
      <c r="A14" s="6"/>
      <c r="B14" s="7"/>
      <c r="C14" s="8"/>
      <c r="D14" s="5"/>
      <c r="E14" s="4" t="s">
        <v>34</v>
      </c>
      <c r="F14" s="4">
        <f>F13+F12</f>
        <v>806049.58101695997</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14"/>
  <sheetViews>
    <sheetView workbookViewId="0">
      <selection activeCell="C8" sqref="C8"/>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62.25" customHeight="1">
      <c r="A3" s="68" t="s">
        <v>66</v>
      </c>
      <c r="B3" s="69"/>
      <c r="C3" s="69"/>
      <c r="D3" s="69"/>
      <c r="E3" s="69"/>
      <c r="F3" s="70"/>
    </row>
    <row r="4" spans="1:6">
      <c r="A4" s="2" t="s">
        <v>3</v>
      </c>
      <c r="B4" s="2" t="s">
        <v>4</v>
      </c>
      <c r="C4" s="2" t="s">
        <v>5</v>
      </c>
      <c r="D4" s="2" t="s">
        <v>6</v>
      </c>
      <c r="E4" s="2" t="s">
        <v>7</v>
      </c>
      <c r="F4" s="2" t="s">
        <v>8</v>
      </c>
    </row>
    <row r="5" spans="1:6" ht="150">
      <c r="A5" s="3" t="s">
        <v>62</v>
      </c>
      <c r="B5" s="4" t="s">
        <v>19</v>
      </c>
      <c r="C5" s="4">
        <v>43.9</v>
      </c>
      <c r="D5" s="6" t="s">
        <v>13</v>
      </c>
      <c r="E5" s="17">
        <v>4858.76</v>
      </c>
      <c r="F5" s="4">
        <f t="shared" ref="F5:F6" si="0">C5*E5</f>
        <v>213299.56400000001</v>
      </c>
    </row>
    <row r="6" spans="1:6" ht="45">
      <c r="A6" s="3" t="s">
        <v>63</v>
      </c>
      <c r="B6" s="22" t="s">
        <v>21</v>
      </c>
      <c r="C6" s="4">
        <v>28.82</v>
      </c>
      <c r="D6" s="3" t="s">
        <v>22</v>
      </c>
      <c r="E6" s="17">
        <v>184.61</v>
      </c>
      <c r="F6" s="4">
        <f t="shared" si="0"/>
        <v>5320.4602000000004</v>
      </c>
    </row>
    <row r="7" spans="1:6">
      <c r="A7" s="6">
        <v>3</v>
      </c>
      <c r="B7" s="7" t="s">
        <v>23</v>
      </c>
      <c r="C7" s="4"/>
      <c r="D7" s="5"/>
      <c r="E7" s="8"/>
      <c r="F7" s="4"/>
    </row>
    <row r="8" spans="1:6">
      <c r="A8" s="6" t="s">
        <v>24</v>
      </c>
      <c r="B8" s="4" t="s">
        <v>64</v>
      </c>
      <c r="C8" s="7">
        <v>18.84</v>
      </c>
      <c r="D8" s="4" t="s">
        <v>13</v>
      </c>
      <c r="E8" s="4">
        <v>760.52</v>
      </c>
      <c r="F8" s="4">
        <f t="shared" ref="F8:F9" si="1">C8*E8</f>
        <v>14328.1968</v>
      </c>
    </row>
    <row r="9" spans="1:6">
      <c r="A9" s="6" t="s">
        <v>26</v>
      </c>
      <c r="B9" s="4" t="s">
        <v>65</v>
      </c>
      <c r="C9" s="7">
        <v>37.68</v>
      </c>
      <c r="D9" s="4" t="s">
        <v>13</v>
      </c>
      <c r="E9" s="4">
        <v>410.6</v>
      </c>
      <c r="F9" s="4">
        <f t="shared" si="1"/>
        <v>15471.408000000001</v>
      </c>
    </row>
    <row r="10" spans="1:6">
      <c r="A10" s="6"/>
      <c r="B10" s="7"/>
      <c r="C10" s="8"/>
      <c r="D10" s="5"/>
      <c r="E10" s="8" t="s">
        <v>34</v>
      </c>
      <c r="F10" s="17">
        <f>SUM(F5:F9)</f>
        <v>248419.62900000002</v>
      </c>
    </row>
    <row r="11" spans="1:6" ht="30">
      <c r="A11" s="6"/>
      <c r="B11" s="7"/>
      <c r="C11" s="8"/>
      <c r="D11" s="5"/>
      <c r="E11" s="4" t="s">
        <v>35</v>
      </c>
      <c r="F11" s="4">
        <f>F10*12/100</f>
        <v>29810.355480000006</v>
      </c>
    </row>
    <row r="12" spans="1:6">
      <c r="A12" s="6"/>
      <c r="B12" s="7"/>
      <c r="C12" s="8"/>
      <c r="D12" s="5"/>
      <c r="E12" s="4"/>
      <c r="F12" s="4">
        <f>F11+F10</f>
        <v>278229.98448000004</v>
      </c>
    </row>
    <row r="13" spans="1:6" ht="30">
      <c r="A13" s="6"/>
      <c r="B13" s="7"/>
      <c r="C13" s="8"/>
      <c r="D13" s="5"/>
      <c r="E13" s="4" t="s">
        <v>36</v>
      </c>
      <c r="F13" s="4">
        <f>F12*1/100</f>
        <v>2782.2998448000003</v>
      </c>
    </row>
    <row r="14" spans="1:6">
      <c r="A14" s="6"/>
      <c r="B14" s="7"/>
      <c r="C14" s="8"/>
      <c r="D14" s="5"/>
      <c r="E14" s="4" t="s">
        <v>34</v>
      </c>
      <c r="F14" s="4">
        <f>F13+F12</f>
        <v>281012.28432480007</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9.25" customHeight="1">
      <c r="A3" s="68" t="s">
        <v>67</v>
      </c>
      <c r="B3" s="69"/>
      <c r="C3" s="69"/>
      <c r="D3" s="69"/>
      <c r="E3" s="69"/>
      <c r="F3" s="70"/>
    </row>
    <row r="4" spans="1:6">
      <c r="A4" s="2" t="s">
        <v>3</v>
      </c>
      <c r="B4" s="2" t="s">
        <v>4</v>
      </c>
      <c r="C4" s="2" t="s">
        <v>5</v>
      </c>
      <c r="D4" s="2" t="s">
        <v>6</v>
      </c>
      <c r="E4" s="2" t="s">
        <v>7</v>
      </c>
      <c r="F4" s="2" t="s">
        <v>8</v>
      </c>
    </row>
    <row r="5" spans="1:6" ht="30">
      <c r="A5" s="3">
        <v>1</v>
      </c>
      <c r="B5" s="4" t="s">
        <v>9</v>
      </c>
      <c r="C5" s="4">
        <v>10</v>
      </c>
      <c r="D5" s="5" t="s">
        <v>10</v>
      </c>
      <c r="E5" s="4">
        <v>330.4</v>
      </c>
      <c r="F5" s="4">
        <f>C5*E5</f>
        <v>3304</v>
      </c>
    </row>
    <row r="6" spans="1:6" ht="120">
      <c r="A6" s="3" t="s">
        <v>68</v>
      </c>
      <c r="B6" s="4" t="s">
        <v>12</v>
      </c>
      <c r="C6" s="4">
        <v>7.09</v>
      </c>
      <c r="D6" s="5" t="s">
        <v>13</v>
      </c>
      <c r="E6" s="17">
        <v>139.58000000000001</v>
      </c>
      <c r="F6" s="4">
        <f t="shared" ref="F6:F12" si="0">C6*E6</f>
        <v>989.62220000000002</v>
      </c>
    </row>
    <row r="7" spans="1:6" ht="105">
      <c r="A7" s="3" t="s">
        <v>14</v>
      </c>
      <c r="B7" s="4" t="s">
        <v>15</v>
      </c>
      <c r="C7" s="4">
        <v>2.13</v>
      </c>
      <c r="D7" s="5" t="s">
        <v>13</v>
      </c>
      <c r="E7" s="17">
        <v>415.58</v>
      </c>
      <c r="F7" s="4">
        <f t="shared" si="0"/>
        <v>885.18539999999996</v>
      </c>
    </row>
    <row r="8" spans="1:6" ht="90">
      <c r="A8" s="3" t="s">
        <v>16</v>
      </c>
      <c r="B8" s="4" t="s">
        <v>17</v>
      </c>
      <c r="C8" s="4">
        <v>3.55</v>
      </c>
      <c r="D8" s="6" t="s">
        <v>13</v>
      </c>
      <c r="E8" s="17">
        <v>1438.96</v>
      </c>
      <c r="F8" s="4">
        <f t="shared" si="0"/>
        <v>5108.308</v>
      </c>
    </row>
    <row r="9" spans="1:6" ht="135">
      <c r="A9" s="3" t="s">
        <v>18</v>
      </c>
      <c r="B9" s="4" t="s">
        <v>19</v>
      </c>
      <c r="C9" s="4">
        <v>107.62</v>
      </c>
      <c r="D9" s="6" t="s">
        <v>13</v>
      </c>
      <c r="E9" s="17">
        <v>4858.76</v>
      </c>
      <c r="F9" s="4">
        <f t="shared" si="0"/>
        <v>522899.75120000006</v>
      </c>
    </row>
    <row r="10" spans="1:6" ht="90">
      <c r="A10" s="3" t="s">
        <v>69</v>
      </c>
      <c r="B10" s="4" t="s">
        <v>51</v>
      </c>
      <c r="C10" s="4">
        <v>4.25</v>
      </c>
      <c r="D10" s="5" t="s">
        <v>13</v>
      </c>
      <c r="E10" s="17">
        <v>6092.63</v>
      </c>
      <c r="F10" s="4">
        <f t="shared" si="0"/>
        <v>25893.677500000002</v>
      </c>
    </row>
    <row r="11" spans="1:6" ht="45">
      <c r="A11" s="4" t="s">
        <v>70</v>
      </c>
      <c r="B11" s="4" t="s">
        <v>21</v>
      </c>
      <c r="C11" s="4">
        <v>79.930000000000007</v>
      </c>
      <c r="D11" s="4" t="s">
        <v>22</v>
      </c>
      <c r="E11" s="4">
        <v>184.61</v>
      </c>
      <c r="F11" s="4">
        <f t="shared" si="0"/>
        <v>14755.877300000002</v>
      </c>
    </row>
    <row r="12" spans="1:6" ht="120">
      <c r="A12" s="4" t="s">
        <v>71</v>
      </c>
      <c r="B12" s="4" t="s">
        <v>56</v>
      </c>
      <c r="C12" s="23">
        <v>0.41249999999999998</v>
      </c>
      <c r="D12" s="4" t="s">
        <v>54</v>
      </c>
      <c r="E12" s="4">
        <v>77259.94</v>
      </c>
      <c r="F12" s="4">
        <f t="shared" si="0"/>
        <v>31869.72525</v>
      </c>
    </row>
    <row r="13" spans="1:6">
      <c r="A13" s="6">
        <v>9</v>
      </c>
      <c r="B13" s="7" t="s">
        <v>23</v>
      </c>
      <c r="C13" s="2"/>
      <c r="D13" s="5"/>
      <c r="E13" s="8"/>
      <c r="F13" s="24"/>
    </row>
    <row r="14" spans="1:6">
      <c r="A14" s="6" t="s">
        <v>24</v>
      </c>
      <c r="B14" s="4" t="s">
        <v>72</v>
      </c>
      <c r="C14" s="4">
        <v>48</v>
      </c>
      <c r="D14" s="4" t="s">
        <v>13</v>
      </c>
      <c r="E14" s="4">
        <v>760.52</v>
      </c>
      <c r="F14" s="4">
        <f t="shared" ref="F14:F18" si="1">C14*E14</f>
        <v>36504.959999999999</v>
      </c>
    </row>
    <row r="15" spans="1:6">
      <c r="A15" s="6" t="s">
        <v>26</v>
      </c>
      <c r="B15" s="4" t="s">
        <v>73</v>
      </c>
      <c r="C15" s="4">
        <v>2.13</v>
      </c>
      <c r="D15" s="4" t="s">
        <v>13</v>
      </c>
      <c r="E15" s="4">
        <v>358.76</v>
      </c>
      <c r="F15" s="4">
        <f t="shared" si="1"/>
        <v>764.15879999999993</v>
      </c>
    </row>
    <row r="16" spans="1:6">
      <c r="A16" s="6" t="s">
        <v>28</v>
      </c>
      <c r="B16" s="4" t="s">
        <v>29</v>
      </c>
      <c r="C16" s="4">
        <v>3.55</v>
      </c>
      <c r="D16" s="4" t="s">
        <v>13</v>
      </c>
      <c r="E16" s="4">
        <v>694.12</v>
      </c>
      <c r="F16" s="4">
        <f t="shared" si="1"/>
        <v>2464.1259999999997</v>
      </c>
    </row>
    <row r="17" spans="1:6">
      <c r="A17" s="6" t="s">
        <v>30</v>
      </c>
      <c r="B17" s="4" t="s">
        <v>31</v>
      </c>
      <c r="C17" s="4">
        <v>96</v>
      </c>
      <c r="D17" s="4" t="s">
        <v>13</v>
      </c>
      <c r="E17" s="4">
        <v>410.6</v>
      </c>
      <c r="F17" s="4">
        <f t="shared" si="1"/>
        <v>39417.600000000006</v>
      </c>
    </row>
    <row r="18" spans="1:6">
      <c r="A18" s="6" t="s">
        <v>32</v>
      </c>
      <c r="B18" s="4" t="s">
        <v>33</v>
      </c>
      <c r="C18" s="4">
        <v>7.09</v>
      </c>
      <c r="D18" s="4" t="s">
        <v>13</v>
      </c>
      <c r="E18" s="4">
        <v>177.1</v>
      </c>
      <c r="F18" s="4">
        <f t="shared" si="1"/>
        <v>1255.6389999999999</v>
      </c>
    </row>
    <row r="19" spans="1:6" ht="15.75">
      <c r="A19" s="6"/>
      <c r="B19" s="7"/>
      <c r="C19" s="8"/>
      <c r="D19" s="5"/>
      <c r="E19" s="8" t="s">
        <v>34</v>
      </c>
      <c r="F19" s="21">
        <f>SUM(F5:F18)</f>
        <v>686112.63065000006</v>
      </c>
    </row>
    <row r="20" spans="1:6" ht="30">
      <c r="A20" s="6"/>
      <c r="B20" s="7"/>
      <c r="C20" s="8"/>
      <c r="D20" s="5"/>
      <c r="E20" s="4" t="s">
        <v>35</v>
      </c>
      <c r="F20" s="4">
        <f>F19*12/100</f>
        <v>82333.515677999996</v>
      </c>
    </row>
    <row r="21" spans="1:6">
      <c r="A21" s="6"/>
      <c r="B21" s="7"/>
      <c r="C21" s="8"/>
      <c r="D21" s="5"/>
      <c r="E21" s="4"/>
      <c r="F21" s="4">
        <f>F20+F19</f>
        <v>768446.14632800012</v>
      </c>
    </row>
    <row r="22" spans="1:6" ht="30">
      <c r="A22" s="6"/>
      <c r="B22" s="7"/>
      <c r="C22" s="8"/>
      <c r="D22" s="5"/>
      <c r="E22" s="4" t="s">
        <v>36</v>
      </c>
      <c r="F22" s="4">
        <f>F21*1/100</f>
        <v>7684.4614632800012</v>
      </c>
    </row>
    <row r="23" spans="1:6">
      <c r="A23" s="6"/>
      <c r="B23" s="7"/>
      <c r="C23" s="8"/>
      <c r="D23" s="5"/>
      <c r="E23" s="4" t="s">
        <v>34</v>
      </c>
      <c r="F23" s="4">
        <f>F22+F21</f>
        <v>776130.60779128014</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62.25" customHeight="1">
      <c r="A3" s="68" t="s">
        <v>74</v>
      </c>
      <c r="B3" s="69"/>
      <c r="C3" s="69"/>
      <c r="D3" s="69"/>
      <c r="E3" s="69"/>
      <c r="F3" s="70"/>
    </row>
    <row r="4" spans="1:6">
      <c r="A4" s="2" t="s">
        <v>3</v>
      </c>
      <c r="B4" s="2" t="s">
        <v>4</v>
      </c>
      <c r="C4" s="2" t="s">
        <v>5</v>
      </c>
      <c r="D4" s="2" t="s">
        <v>6</v>
      </c>
      <c r="E4" s="2" t="s">
        <v>7</v>
      </c>
      <c r="F4" s="2" t="s">
        <v>8</v>
      </c>
    </row>
    <row r="5" spans="1:6" ht="120">
      <c r="A5" s="3" t="s">
        <v>75</v>
      </c>
      <c r="B5" s="4" t="s">
        <v>12</v>
      </c>
      <c r="C5" s="17">
        <v>75.900000000000006</v>
      </c>
      <c r="D5" s="5" t="s">
        <v>13</v>
      </c>
      <c r="E5" s="17">
        <v>139.58000000000001</v>
      </c>
      <c r="F5" s="4">
        <f t="shared" ref="F5:F9" si="0">C5*E5</f>
        <v>10594.122000000001</v>
      </c>
    </row>
    <row r="6" spans="1:6" ht="105">
      <c r="A6" s="3" t="s">
        <v>44</v>
      </c>
      <c r="B6" s="4" t="s">
        <v>15</v>
      </c>
      <c r="C6" s="17">
        <v>24.86</v>
      </c>
      <c r="D6" s="5" t="s">
        <v>13</v>
      </c>
      <c r="E6" s="17">
        <v>415.58</v>
      </c>
      <c r="F6" s="4">
        <f t="shared" si="0"/>
        <v>10331.318799999999</v>
      </c>
    </row>
    <row r="7" spans="1:6" ht="90">
      <c r="A7" s="3" t="s">
        <v>76</v>
      </c>
      <c r="B7" s="4" t="s">
        <v>17</v>
      </c>
      <c r="C7" s="17">
        <v>41.42</v>
      </c>
      <c r="D7" s="6" t="s">
        <v>13</v>
      </c>
      <c r="E7" s="17">
        <v>1438.96</v>
      </c>
      <c r="F7" s="4">
        <f t="shared" si="0"/>
        <v>59601.7232</v>
      </c>
    </row>
    <row r="8" spans="1:6" ht="150">
      <c r="A8" s="3" t="s">
        <v>77</v>
      </c>
      <c r="B8" s="4" t="s">
        <v>19</v>
      </c>
      <c r="C8" s="17">
        <v>23.72</v>
      </c>
      <c r="D8" s="6" t="s">
        <v>13</v>
      </c>
      <c r="E8" s="17">
        <v>4858.76</v>
      </c>
      <c r="F8" s="4">
        <f t="shared" si="0"/>
        <v>115249.78720000001</v>
      </c>
    </row>
    <row r="9" spans="1:6" ht="45">
      <c r="A9" s="4" t="s">
        <v>78</v>
      </c>
      <c r="B9" s="4" t="s">
        <v>21</v>
      </c>
      <c r="C9" s="4">
        <v>27.42</v>
      </c>
      <c r="D9" s="4" t="s">
        <v>22</v>
      </c>
      <c r="E9" s="4">
        <v>184.61</v>
      </c>
      <c r="F9" s="4">
        <f t="shared" si="0"/>
        <v>5062.0062000000007</v>
      </c>
    </row>
    <row r="10" spans="1:6">
      <c r="A10" s="6">
        <v>6</v>
      </c>
      <c r="B10" s="7" t="s">
        <v>23</v>
      </c>
      <c r="C10" s="8"/>
      <c r="D10" s="5"/>
      <c r="E10" s="8"/>
      <c r="F10" s="4"/>
    </row>
    <row r="11" spans="1:6">
      <c r="A11" s="6" t="s">
        <v>24</v>
      </c>
      <c r="B11" s="4" t="s">
        <v>79</v>
      </c>
      <c r="C11" s="7">
        <v>10.19</v>
      </c>
      <c r="D11" s="4" t="s">
        <v>13</v>
      </c>
      <c r="E11" s="4">
        <v>760.52</v>
      </c>
      <c r="F11" s="4">
        <f t="shared" ref="F11:F15" si="1">C11*E11</f>
        <v>7749.6987999999992</v>
      </c>
    </row>
    <row r="12" spans="1:6">
      <c r="A12" s="6" t="s">
        <v>26</v>
      </c>
      <c r="B12" s="4" t="s">
        <v>80</v>
      </c>
      <c r="C12" s="7">
        <v>24.86</v>
      </c>
      <c r="D12" s="4" t="s">
        <v>13</v>
      </c>
      <c r="E12" s="4">
        <v>358.76</v>
      </c>
      <c r="F12" s="4">
        <f t="shared" si="1"/>
        <v>8918.7736000000004</v>
      </c>
    </row>
    <row r="13" spans="1:6">
      <c r="A13" s="6" t="s">
        <v>28</v>
      </c>
      <c r="B13" s="4" t="s">
        <v>81</v>
      </c>
      <c r="C13" s="7">
        <v>41.42</v>
      </c>
      <c r="D13" s="4" t="s">
        <v>13</v>
      </c>
      <c r="E13" s="4">
        <v>694.12</v>
      </c>
      <c r="F13" s="4">
        <f t="shared" si="1"/>
        <v>28750.450400000002</v>
      </c>
    </row>
    <row r="14" spans="1:6">
      <c r="A14" s="6" t="s">
        <v>30</v>
      </c>
      <c r="B14" s="4" t="s">
        <v>82</v>
      </c>
      <c r="C14" s="7">
        <v>20.38</v>
      </c>
      <c r="D14" s="4" t="s">
        <v>13</v>
      </c>
      <c r="E14" s="4">
        <v>410.6</v>
      </c>
      <c r="F14" s="4">
        <f t="shared" si="1"/>
        <v>8368.0280000000002</v>
      </c>
    </row>
    <row r="15" spans="1:6">
      <c r="A15" s="6" t="s">
        <v>32</v>
      </c>
      <c r="B15" s="4" t="s">
        <v>83</v>
      </c>
      <c r="C15" s="7">
        <v>75.900000000000006</v>
      </c>
      <c r="D15" s="4" t="s">
        <v>13</v>
      </c>
      <c r="E15" s="4">
        <v>177.1</v>
      </c>
      <c r="F15" s="4">
        <f t="shared" si="1"/>
        <v>13441.890000000001</v>
      </c>
    </row>
    <row r="16" spans="1:6">
      <c r="A16" s="6"/>
      <c r="B16" s="7"/>
      <c r="C16" s="8"/>
      <c r="D16" s="5"/>
      <c r="E16" s="8" t="s">
        <v>34</v>
      </c>
      <c r="F16" s="17">
        <f>SUM(F5:F15)</f>
        <v>268067.79820000002</v>
      </c>
    </row>
    <row r="17" spans="1:6" ht="30">
      <c r="A17" s="6"/>
      <c r="B17" s="7"/>
      <c r="C17" s="8"/>
      <c r="D17" s="5"/>
      <c r="E17" s="4" t="s">
        <v>35</v>
      </c>
      <c r="F17" s="4">
        <f>F16*12/100</f>
        <v>32168.135783999998</v>
      </c>
    </row>
    <row r="18" spans="1:6">
      <c r="A18" s="6"/>
      <c r="B18" s="7"/>
      <c r="C18" s="8"/>
      <c r="D18" s="5"/>
      <c r="E18" s="4"/>
      <c r="F18" s="4">
        <f>F17+F16</f>
        <v>300235.933984</v>
      </c>
    </row>
    <row r="19" spans="1:6" ht="30">
      <c r="A19" s="6"/>
      <c r="B19" s="7"/>
      <c r="C19" s="8"/>
      <c r="D19" s="5"/>
      <c r="E19" s="4" t="s">
        <v>36</v>
      </c>
      <c r="F19" s="4">
        <f>F18*1/100</f>
        <v>3002.3593398399998</v>
      </c>
    </row>
    <row r="20" spans="1:6">
      <c r="A20" s="6"/>
      <c r="B20" s="7"/>
      <c r="C20" s="8"/>
      <c r="D20" s="5"/>
      <c r="E20" s="4" t="s">
        <v>34</v>
      </c>
      <c r="F20" s="4">
        <f>F19+F18</f>
        <v>303238.29332384001</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59.25" customHeight="1">
      <c r="A3" s="68" t="s">
        <v>84</v>
      </c>
      <c r="B3" s="69"/>
      <c r="C3" s="69"/>
      <c r="D3" s="69"/>
      <c r="E3" s="69"/>
      <c r="F3" s="70"/>
    </row>
    <row r="4" spans="1:6">
      <c r="A4" s="2" t="s">
        <v>3</v>
      </c>
      <c r="B4" s="2" t="s">
        <v>4</v>
      </c>
      <c r="C4" s="2" t="s">
        <v>5</v>
      </c>
      <c r="D4" s="2" t="s">
        <v>6</v>
      </c>
      <c r="E4" s="2" t="s">
        <v>7</v>
      </c>
      <c r="F4" s="2" t="s">
        <v>8</v>
      </c>
    </row>
    <row r="5" spans="1:6" ht="30">
      <c r="A5" s="3">
        <v>1</v>
      </c>
      <c r="B5" s="4" t="s">
        <v>9</v>
      </c>
      <c r="C5" s="4">
        <v>10</v>
      </c>
      <c r="D5" s="5" t="s">
        <v>10</v>
      </c>
      <c r="E5" s="4">
        <v>330.4</v>
      </c>
      <c r="F5" s="4">
        <f>C5*E5</f>
        <v>3304</v>
      </c>
    </row>
    <row r="6" spans="1:6" ht="120">
      <c r="A6" s="3" t="s">
        <v>68</v>
      </c>
      <c r="B6" s="4" t="s">
        <v>12</v>
      </c>
      <c r="C6" s="4">
        <v>90.04</v>
      </c>
      <c r="D6" s="5" t="s">
        <v>13</v>
      </c>
      <c r="E6" s="17">
        <v>139.58000000000001</v>
      </c>
      <c r="F6" s="4">
        <f t="shared" ref="F6:F12" si="0">C6*E6</f>
        <v>12567.783200000002</v>
      </c>
    </row>
    <row r="7" spans="1:6" ht="105">
      <c r="A7" s="3" t="s">
        <v>14</v>
      </c>
      <c r="B7" s="4" t="s">
        <v>15</v>
      </c>
      <c r="C7" s="4">
        <v>28.5</v>
      </c>
      <c r="D7" s="5" t="s">
        <v>13</v>
      </c>
      <c r="E7" s="17">
        <v>415.58</v>
      </c>
      <c r="F7" s="4">
        <f t="shared" si="0"/>
        <v>11844.029999999999</v>
      </c>
    </row>
    <row r="8" spans="1:6" ht="90">
      <c r="A8" s="3" t="s">
        <v>16</v>
      </c>
      <c r="B8" s="4" t="s">
        <v>17</v>
      </c>
      <c r="C8" s="4">
        <v>47.5</v>
      </c>
      <c r="D8" s="6" t="s">
        <v>13</v>
      </c>
      <c r="E8" s="17">
        <v>1438.96</v>
      </c>
      <c r="F8" s="4">
        <f t="shared" si="0"/>
        <v>68350.600000000006</v>
      </c>
    </row>
    <row r="9" spans="1:6" ht="135">
      <c r="A9" s="3" t="s">
        <v>18</v>
      </c>
      <c r="B9" s="4" t="s">
        <v>19</v>
      </c>
      <c r="C9" s="4">
        <v>106.21</v>
      </c>
      <c r="D9" s="6" t="s">
        <v>13</v>
      </c>
      <c r="E9" s="17">
        <v>4858.76</v>
      </c>
      <c r="F9" s="4">
        <f t="shared" si="0"/>
        <v>516048.8996</v>
      </c>
    </row>
    <row r="10" spans="1:6" ht="90">
      <c r="A10" s="3" t="s">
        <v>69</v>
      </c>
      <c r="B10" s="4" t="s">
        <v>51</v>
      </c>
      <c r="C10" s="4">
        <v>0.99</v>
      </c>
      <c r="D10" s="5" t="s">
        <v>13</v>
      </c>
      <c r="E10" s="17">
        <v>6092.63</v>
      </c>
      <c r="F10" s="4">
        <f t="shared" si="0"/>
        <v>6031.7037</v>
      </c>
    </row>
    <row r="11" spans="1:6" ht="45">
      <c r="A11" s="4" t="s">
        <v>70</v>
      </c>
      <c r="B11" s="4" t="s">
        <v>21</v>
      </c>
      <c r="C11" s="4">
        <v>71.569999999999993</v>
      </c>
      <c r="D11" s="4" t="s">
        <v>22</v>
      </c>
      <c r="E11" s="4">
        <v>184.61</v>
      </c>
      <c r="F11" s="4">
        <f t="shared" si="0"/>
        <v>13212.537699999999</v>
      </c>
    </row>
    <row r="12" spans="1:6" ht="120">
      <c r="A12" s="4" t="s">
        <v>71</v>
      </c>
      <c r="B12" s="4" t="s">
        <v>56</v>
      </c>
      <c r="C12" s="23">
        <v>9.6250000000000002E-2</v>
      </c>
      <c r="D12" s="4" t="s">
        <v>54</v>
      </c>
      <c r="E12" s="4">
        <v>77259.94</v>
      </c>
      <c r="F12" s="4">
        <f t="shared" si="0"/>
        <v>7436.269225</v>
      </c>
    </row>
    <row r="13" spans="1:6">
      <c r="A13" s="6">
        <v>9</v>
      </c>
      <c r="B13" s="7" t="s">
        <v>23</v>
      </c>
      <c r="C13" s="2"/>
      <c r="D13" s="5"/>
      <c r="E13" s="8"/>
      <c r="F13" s="24"/>
    </row>
    <row r="14" spans="1:6">
      <c r="A14" s="6" t="s">
        <v>24</v>
      </c>
      <c r="B14" s="4" t="s">
        <v>25</v>
      </c>
      <c r="C14" s="4">
        <v>31.68</v>
      </c>
      <c r="D14" s="4" t="s">
        <v>13</v>
      </c>
      <c r="E14" s="4">
        <v>760.52</v>
      </c>
      <c r="F14" s="4">
        <f t="shared" ref="F14:F18" si="1">C14*E14</f>
        <v>24093.2736</v>
      </c>
    </row>
    <row r="15" spans="1:6">
      <c r="A15" s="6" t="s">
        <v>26</v>
      </c>
      <c r="B15" s="4" t="s">
        <v>73</v>
      </c>
      <c r="C15" s="4">
        <v>20.6</v>
      </c>
      <c r="D15" s="4" t="s">
        <v>13</v>
      </c>
      <c r="E15" s="4">
        <v>358.76</v>
      </c>
      <c r="F15" s="4">
        <f t="shared" si="1"/>
        <v>7390.4560000000001</v>
      </c>
    </row>
    <row r="16" spans="1:6">
      <c r="A16" s="6" t="s">
        <v>28</v>
      </c>
      <c r="B16" s="4" t="s">
        <v>29</v>
      </c>
      <c r="C16" s="4">
        <v>33.78</v>
      </c>
      <c r="D16" s="4" t="s">
        <v>13</v>
      </c>
      <c r="E16" s="4">
        <v>694.12</v>
      </c>
      <c r="F16" s="4">
        <f t="shared" si="1"/>
        <v>23447.373600000003</v>
      </c>
    </row>
    <row r="17" spans="1:6">
      <c r="A17" s="6" t="s">
        <v>30</v>
      </c>
      <c r="B17" s="4" t="s">
        <v>31</v>
      </c>
      <c r="C17" s="4">
        <v>63.36</v>
      </c>
      <c r="D17" s="4" t="s">
        <v>13</v>
      </c>
      <c r="E17" s="4">
        <v>410.6</v>
      </c>
      <c r="F17" s="4">
        <f t="shared" si="1"/>
        <v>26015.616000000002</v>
      </c>
    </row>
    <row r="18" spans="1:6">
      <c r="A18" s="6" t="s">
        <v>32</v>
      </c>
      <c r="B18" s="4" t="s">
        <v>33</v>
      </c>
      <c r="C18" s="4">
        <v>111.46</v>
      </c>
      <c r="D18" s="4" t="s">
        <v>13</v>
      </c>
      <c r="E18" s="4">
        <v>177.1</v>
      </c>
      <c r="F18" s="4">
        <f t="shared" si="1"/>
        <v>19739.565999999999</v>
      </c>
    </row>
    <row r="19" spans="1:6" ht="15.75">
      <c r="A19" s="6"/>
      <c r="B19" s="7"/>
      <c r="C19" s="8"/>
      <c r="D19" s="5"/>
      <c r="E19" s="8" t="s">
        <v>34</v>
      </c>
      <c r="F19" s="21">
        <f>SUM(F6:F18)</f>
        <v>736178.10862499999</v>
      </c>
    </row>
    <row r="20" spans="1:6" ht="30">
      <c r="A20" s="6"/>
      <c r="B20" s="7"/>
      <c r="C20" s="8"/>
      <c r="D20" s="5"/>
      <c r="E20" s="4" t="s">
        <v>35</v>
      </c>
      <c r="F20" s="4">
        <f>F19*12/100</f>
        <v>88341.373034999997</v>
      </c>
    </row>
    <row r="21" spans="1:6">
      <c r="A21" s="6"/>
      <c r="B21" s="7"/>
      <c r="C21" s="8"/>
      <c r="D21" s="5"/>
      <c r="E21" s="4"/>
      <c r="F21" s="4">
        <f>F20+F19</f>
        <v>824519.48166000005</v>
      </c>
    </row>
    <row r="22" spans="1:6" ht="30">
      <c r="A22" s="6"/>
      <c r="B22" s="7"/>
      <c r="C22" s="8"/>
      <c r="D22" s="5"/>
      <c r="E22" s="4" t="s">
        <v>36</v>
      </c>
      <c r="F22" s="4">
        <f>F21*1/100</f>
        <v>8245.1948166000002</v>
      </c>
    </row>
    <row r="23" spans="1:6">
      <c r="A23" s="6"/>
      <c r="B23" s="7"/>
      <c r="C23" s="8"/>
      <c r="D23" s="5"/>
      <c r="E23" s="4" t="s">
        <v>34</v>
      </c>
      <c r="F23" s="4">
        <f>F22+F21</f>
        <v>832764.6764766</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67" t="s">
        <v>0</v>
      </c>
      <c r="B1" s="67"/>
      <c r="C1" s="67"/>
      <c r="D1" s="67"/>
      <c r="E1" s="67"/>
      <c r="F1" s="67"/>
    </row>
    <row r="2" spans="1:6" ht="18.75">
      <c r="A2" s="67" t="s">
        <v>1</v>
      </c>
      <c r="B2" s="67"/>
      <c r="C2" s="67"/>
      <c r="D2" s="67"/>
      <c r="E2" s="67"/>
      <c r="F2" s="67"/>
    </row>
    <row r="3" spans="1:6" ht="62.25" customHeight="1">
      <c r="A3" s="68" t="s">
        <v>85</v>
      </c>
      <c r="B3" s="69"/>
      <c r="C3" s="69"/>
      <c r="D3" s="69"/>
      <c r="E3" s="69"/>
      <c r="F3" s="70"/>
    </row>
    <row r="4" spans="1:6">
      <c r="A4" s="2" t="s">
        <v>3</v>
      </c>
      <c r="B4" s="2" t="s">
        <v>4</v>
      </c>
      <c r="C4" s="2" t="s">
        <v>5</v>
      </c>
      <c r="D4" s="2" t="s">
        <v>6</v>
      </c>
      <c r="E4" s="2" t="s">
        <v>7</v>
      </c>
      <c r="F4" s="2" t="s">
        <v>8</v>
      </c>
    </row>
    <row r="5" spans="1:6" ht="120">
      <c r="A5" s="3" t="s">
        <v>75</v>
      </c>
      <c r="B5" s="4" t="s">
        <v>12</v>
      </c>
      <c r="C5" s="17">
        <v>69.39</v>
      </c>
      <c r="D5" s="5" t="s">
        <v>13</v>
      </c>
      <c r="E5" s="17">
        <v>139.58000000000001</v>
      </c>
      <c r="F5" s="4">
        <f t="shared" ref="F5:F9" si="0">C5*E5</f>
        <v>9685.4562000000005</v>
      </c>
    </row>
    <row r="6" spans="1:6" ht="105">
      <c r="A6" s="3" t="s">
        <v>44</v>
      </c>
      <c r="B6" s="4" t="s">
        <v>15</v>
      </c>
      <c r="C6" s="17">
        <v>20.82</v>
      </c>
      <c r="D6" s="5" t="s">
        <v>13</v>
      </c>
      <c r="E6" s="17">
        <v>415.58</v>
      </c>
      <c r="F6" s="4">
        <f t="shared" si="0"/>
        <v>8652.3755999999994</v>
      </c>
    </row>
    <row r="7" spans="1:6" ht="90">
      <c r="A7" s="3" t="s">
        <v>76</v>
      </c>
      <c r="B7" s="4" t="s">
        <v>17</v>
      </c>
      <c r="C7" s="17">
        <v>34.700000000000003</v>
      </c>
      <c r="D7" s="6" t="s">
        <v>13</v>
      </c>
      <c r="E7" s="17">
        <v>1438.96</v>
      </c>
      <c r="F7" s="4">
        <f t="shared" si="0"/>
        <v>49931.912000000004</v>
      </c>
    </row>
    <row r="8" spans="1:6" ht="150">
      <c r="A8" s="3" t="s">
        <v>77</v>
      </c>
      <c r="B8" s="4" t="s">
        <v>19</v>
      </c>
      <c r="C8" s="17">
        <v>41.64</v>
      </c>
      <c r="D8" s="6" t="s">
        <v>13</v>
      </c>
      <c r="E8" s="17">
        <v>4858.76</v>
      </c>
      <c r="F8" s="4">
        <f t="shared" si="0"/>
        <v>202318.76640000002</v>
      </c>
    </row>
    <row r="9" spans="1:6" ht="45">
      <c r="A9" s="4" t="s">
        <v>78</v>
      </c>
      <c r="B9" s="4" t="s">
        <v>21</v>
      </c>
      <c r="C9" s="4">
        <v>31.6</v>
      </c>
      <c r="D9" s="4" t="s">
        <v>22</v>
      </c>
      <c r="E9" s="4">
        <v>184.61</v>
      </c>
      <c r="F9" s="4">
        <f t="shared" si="0"/>
        <v>5833.6760000000004</v>
      </c>
    </row>
    <row r="10" spans="1:6">
      <c r="A10" s="6">
        <v>6</v>
      </c>
      <c r="B10" s="7" t="s">
        <v>23</v>
      </c>
      <c r="C10" s="8"/>
      <c r="D10" s="5"/>
      <c r="E10" s="8"/>
      <c r="F10" s="4"/>
    </row>
    <row r="11" spans="1:6">
      <c r="A11" s="6" t="s">
        <v>24</v>
      </c>
      <c r="B11" s="4" t="s">
        <v>79</v>
      </c>
      <c r="C11" s="7">
        <v>17.87</v>
      </c>
      <c r="D11" s="4" t="s">
        <v>13</v>
      </c>
      <c r="E11" s="4">
        <v>760.52</v>
      </c>
      <c r="F11" s="4">
        <f t="shared" ref="F11:F15" si="1">C11*E11</f>
        <v>13590.492400000001</v>
      </c>
    </row>
    <row r="12" spans="1:6">
      <c r="A12" s="6" t="s">
        <v>26</v>
      </c>
      <c r="B12" s="4" t="s">
        <v>80</v>
      </c>
      <c r="C12" s="7">
        <v>20.82</v>
      </c>
      <c r="D12" s="4" t="s">
        <v>13</v>
      </c>
      <c r="E12" s="4">
        <v>358.76</v>
      </c>
      <c r="F12" s="4">
        <f t="shared" si="1"/>
        <v>7469.3832000000002</v>
      </c>
    </row>
    <row r="13" spans="1:6">
      <c r="A13" s="6" t="s">
        <v>28</v>
      </c>
      <c r="B13" s="4" t="s">
        <v>81</v>
      </c>
      <c r="C13" s="7">
        <v>34.700000000000003</v>
      </c>
      <c r="D13" s="4" t="s">
        <v>13</v>
      </c>
      <c r="E13" s="4">
        <v>694.12</v>
      </c>
      <c r="F13" s="4">
        <f t="shared" si="1"/>
        <v>24085.964000000004</v>
      </c>
    </row>
    <row r="14" spans="1:6">
      <c r="A14" s="6" t="s">
        <v>30</v>
      </c>
      <c r="B14" s="4" t="s">
        <v>82</v>
      </c>
      <c r="C14" s="7">
        <v>35.74</v>
      </c>
      <c r="D14" s="4" t="s">
        <v>13</v>
      </c>
      <c r="E14" s="4">
        <v>410.6</v>
      </c>
      <c r="F14" s="4">
        <f t="shared" si="1"/>
        <v>14674.844000000001</v>
      </c>
    </row>
    <row r="15" spans="1:6">
      <c r="A15" s="6" t="s">
        <v>32</v>
      </c>
      <c r="B15" s="4" t="s">
        <v>83</v>
      </c>
      <c r="C15" s="7">
        <v>69.39</v>
      </c>
      <c r="D15" s="4" t="s">
        <v>13</v>
      </c>
      <c r="E15" s="4">
        <v>177.1</v>
      </c>
      <c r="F15" s="4">
        <f t="shared" si="1"/>
        <v>12288.968999999999</v>
      </c>
    </row>
    <row r="16" spans="1:6">
      <c r="A16" s="6"/>
      <c r="B16" s="7"/>
      <c r="C16" s="8"/>
      <c r="D16" s="5"/>
      <c r="E16" s="8" t="s">
        <v>34</v>
      </c>
      <c r="F16" s="17">
        <f>SUM(F5:F15)</f>
        <v>348531.83879999991</v>
      </c>
    </row>
    <row r="17" spans="1:6" ht="30">
      <c r="A17" s="6"/>
      <c r="B17" s="7"/>
      <c r="C17" s="8"/>
      <c r="D17" s="5"/>
      <c r="E17" s="4" t="s">
        <v>35</v>
      </c>
      <c r="F17" s="4">
        <f>F16*12/100</f>
        <v>41823.820655999989</v>
      </c>
    </row>
    <row r="18" spans="1:6">
      <c r="A18" s="6"/>
      <c r="B18" s="7"/>
      <c r="C18" s="8"/>
      <c r="D18" s="5"/>
      <c r="E18" s="4"/>
      <c r="F18" s="4">
        <f>F17+F16</f>
        <v>390355.65945599991</v>
      </c>
    </row>
    <row r="19" spans="1:6" ht="30">
      <c r="A19" s="6"/>
      <c r="B19" s="7"/>
      <c r="C19" s="8"/>
      <c r="D19" s="5"/>
      <c r="E19" s="4" t="s">
        <v>36</v>
      </c>
      <c r="F19" s="4">
        <f>F18*1/100</f>
        <v>3903.5565945599992</v>
      </c>
    </row>
    <row r="20" spans="1:6">
      <c r="A20" s="6"/>
      <c r="B20" s="7"/>
      <c r="C20" s="8"/>
      <c r="D20" s="5"/>
      <c r="E20" s="4" t="s">
        <v>34</v>
      </c>
      <c r="F20" s="4">
        <f>F19+F18</f>
        <v>394259.21605055989</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2022-05-23T10:12:59Z</dcterms:created>
  <dcterms:modified xsi:type="dcterms:W3CDTF">2022-05-23T13:01:07Z</dcterms:modified>
</cp:coreProperties>
</file>