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s>
  <calcPr calcId="124519"/>
</workbook>
</file>

<file path=xl/calcChain.xml><?xml version="1.0" encoding="utf-8"?>
<calcChain xmlns="http://schemas.openxmlformats.org/spreadsheetml/2006/main">
  <c r="F21" i="17"/>
  <c r="C21"/>
  <c r="C20"/>
  <c r="F20" s="1"/>
  <c r="F19"/>
  <c r="C19"/>
  <c r="C18"/>
  <c r="F18" s="1"/>
  <c r="F17"/>
  <c r="C17"/>
  <c r="C15"/>
  <c r="F15" s="1"/>
  <c r="F14"/>
  <c r="C14"/>
  <c r="C13"/>
  <c r="F13" s="1"/>
  <c r="F12"/>
  <c r="C12"/>
  <c r="C11"/>
  <c r="F11" s="1"/>
  <c r="F10"/>
  <c r="C10"/>
  <c r="C9"/>
  <c r="F9" s="1"/>
  <c r="F8"/>
  <c r="C8"/>
  <c r="C7"/>
  <c r="F7" s="1"/>
  <c r="F6"/>
  <c r="C6"/>
  <c r="C5"/>
  <c r="F5" s="1"/>
  <c r="F20" i="16"/>
  <c r="C20"/>
  <c r="C19"/>
  <c r="F19" s="1"/>
  <c r="F18"/>
  <c r="C18"/>
  <c r="C17"/>
  <c r="F17" s="1"/>
  <c r="F16"/>
  <c r="C16"/>
  <c r="C14"/>
  <c r="F14" s="1"/>
  <c r="F13"/>
  <c r="C13"/>
  <c r="C12"/>
  <c r="F12" s="1"/>
  <c r="F11"/>
  <c r="C11"/>
  <c r="C10"/>
  <c r="F10" s="1"/>
  <c r="F9"/>
  <c r="C9"/>
  <c r="C8"/>
  <c r="F8" s="1"/>
  <c r="F7"/>
  <c r="C7"/>
  <c r="C6"/>
  <c r="F6" s="1"/>
  <c r="F5"/>
  <c r="C5"/>
  <c r="C21" i="15"/>
  <c r="F21" s="1"/>
  <c r="C20"/>
  <c r="F20" s="1"/>
  <c r="C19"/>
  <c r="F19" s="1"/>
  <c r="C18"/>
  <c r="F18" s="1"/>
  <c r="C17"/>
  <c r="F17" s="1"/>
  <c r="C15"/>
  <c r="F15" s="1"/>
  <c r="C14"/>
  <c r="F14" s="1"/>
  <c r="C13"/>
  <c r="F13" s="1"/>
  <c r="C12"/>
  <c r="F12" s="1"/>
  <c r="C11"/>
  <c r="F11" s="1"/>
  <c r="C10"/>
  <c r="F10" s="1"/>
  <c r="C9"/>
  <c r="F9" s="1"/>
  <c r="C8"/>
  <c r="F8" s="1"/>
  <c r="C7"/>
  <c r="F7" s="1"/>
  <c r="C6"/>
  <c r="F6" s="1"/>
  <c r="C5"/>
  <c r="F5" s="1"/>
  <c r="F22" s="1"/>
  <c r="F23" s="1"/>
  <c r="F24" s="1"/>
  <c r="F25" s="1"/>
  <c r="F26" s="1"/>
  <c r="F20" i="14"/>
  <c r="C20"/>
  <c r="C19"/>
  <c r="F19" s="1"/>
  <c r="F18"/>
  <c r="C18"/>
  <c r="C17"/>
  <c r="F17" s="1"/>
  <c r="F16"/>
  <c r="C16"/>
  <c r="C14"/>
  <c r="F14" s="1"/>
  <c r="F13"/>
  <c r="C13"/>
  <c r="C12"/>
  <c r="F12" s="1"/>
  <c r="F11"/>
  <c r="C11"/>
  <c r="C10"/>
  <c r="F10" s="1"/>
  <c r="F9"/>
  <c r="C9"/>
  <c r="C8"/>
  <c r="F8" s="1"/>
  <c r="F7"/>
  <c r="C7"/>
  <c r="C6"/>
  <c r="F6" s="1"/>
  <c r="F5"/>
  <c r="C5"/>
  <c r="F20" i="13"/>
  <c r="C20"/>
  <c r="C19"/>
  <c r="F19" s="1"/>
  <c r="F18"/>
  <c r="C18"/>
  <c r="C17"/>
  <c r="F17" s="1"/>
  <c r="F16"/>
  <c r="C16"/>
  <c r="C14"/>
  <c r="F14" s="1"/>
  <c r="F13"/>
  <c r="C13"/>
  <c r="C12"/>
  <c r="F12" s="1"/>
  <c r="F11"/>
  <c r="C11"/>
  <c r="C10"/>
  <c r="F10" s="1"/>
  <c r="F9"/>
  <c r="C9"/>
  <c r="C8"/>
  <c r="F8" s="1"/>
  <c r="F7"/>
  <c r="C7"/>
  <c r="C6"/>
  <c r="F6" s="1"/>
  <c r="F5"/>
  <c r="C5"/>
  <c r="F20" i="12"/>
  <c r="C20"/>
  <c r="C19"/>
  <c r="F19" s="1"/>
  <c r="F18"/>
  <c r="C18"/>
  <c r="C17"/>
  <c r="F17" s="1"/>
  <c r="F16"/>
  <c r="C16"/>
  <c r="C14"/>
  <c r="F14" s="1"/>
  <c r="F13"/>
  <c r="C13"/>
  <c r="C12"/>
  <c r="F12" s="1"/>
  <c r="F11"/>
  <c r="C11"/>
  <c r="C10"/>
  <c r="F10" s="1"/>
  <c r="F9"/>
  <c r="C9"/>
  <c r="C8"/>
  <c r="F8" s="1"/>
  <c r="F7"/>
  <c r="C7"/>
  <c r="C6"/>
  <c r="F6" s="1"/>
  <c r="F5"/>
  <c r="C5"/>
  <c r="C20" i="11"/>
  <c r="F20" s="1"/>
  <c r="F19"/>
  <c r="C19"/>
  <c r="C18"/>
  <c r="F18" s="1"/>
  <c r="F17"/>
  <c r="C17"/>
  <c r="C16"/>
  <c r="F16" s="1"/>
  <c r="F14"/>
  <c r="C14"/>
  <c r="C13"/>
  <c r="F13" s="1"/>
  <c r="F12"/>
  <c r="C12"/>
  <c r="C11"/>
  <c r="F11" s="1"/>
  <c r="F10"/>
  <c r="C10"/>
  <c r="C9"/>
  <c r="F9" s="1"/>
  <c r="F8"/>
  <c r="C8"/>
  <c r="C7"/>
  <c r="F7" s="1"/>
  <c r="F6"/>
  <c r="C6"/>
  <c r="C5"/>
  <c r="F5" s="1"/>
  <c r="F21" i="10"/>
  <c r="C21"/>
  <c r="C20"/>
  <c r="F20" s="1"/>
  <c r="F19"/>
  <c r="C19"/>
  <c r="C18"/>
  <c r="F18" s="1"/>
  <c r="F17"/>
  <c r="C17"/>
  <c r="C15"/>
  <c r="F15" s="1"/>
  <c r="F14"/>
  <c r="C14"/>
  <c r="C13"/>
  <c r="F13" s="1"/>
  <c r="F12"/>
  <c r="C12"/>
  <c r="C11"/>
  <c r="F11" s="1"/>
  <c r="F10"/>
  <c r="C10"/>
  <c r="C9"/>
  <c r="F9" s="1"/>
  <c r="F8"/>
  <c r="C8"/>
  <c r="C7"/>
  <c r="F7" s="1"/>
  <c r="F6"/>
  <c r="C6"/>
  <c r="C5"/>
  <c r="F5" s="1"/>
  <c r="C20" i="9"/>
  <c r="F20" s="1"/>
  <c r="F19"/>
  <c r="C19"/>
  <c r="C18"/>
  <c r="F18" s="1"/>
  <c r="F17"/>
  <c r="C17"/>
  <c r="C16"/>
  <c r="F16" s="1"/>
  <c r="F14"/>
  <c r="C14"/>
  <c r="C13"/>
  <c r="F13" s="1"/>
  <c r="F12"/>
  <c r="C12"/>
  <c r="C11"/>
  <c r="F11" s="1"/>
  <c r="F10"/>
  <c r="C10"/>
  <c r="C9"/>
  <c r="F9" s="1"/>
  <c r="F8"/>
  <c r="C8"/>
  <c r="C7"/>
  <c r="F7" s="1"/>
  <c r="F6"/>
  <c r="C6"/>
  <c r="C5"/>
  <c r="F5" s="1"/>
  <c r="F22" i="17" l="1"/>
  <c r="F23" s="1"/>
  <c r="F24" s="1"/>
  <c r="F25" s="1"/>
  <c r="F26" s="1"/>
  <c r="F21" i="16"/>
  <c r="F22" s="1"/>
  <c r="F23" s="1"/>
  <c r="F24" s="1"/>
  <c r="F25" s="1"/>
  <c r="F21" i="14"/>
  <c r="F22" s="1"/>
  <c r="F23" s="1"/>
  <c r="F24" s="1"/>
  <c r="F25" s="1"/>
  <c r="F21" i="13"/>
  <c r="F22" s="1"/>
  <c r="F23" s="1"/>
  <c r="F24" s="1"/>
  <c r="F25" s="1"/>
  <c r="F21" i="12"/>
  <c r="F22" s="1"/>
  <c r="F23" s="1"/>
  <c r="F24" s="1"/>
  <c r="F25" s="1"/>
  <c r="F21" i="11"/>
  <c r="F22" s="1"/>
  <c r="F23" s="1"/>
  <c r="F24" s="1"/>
  <c r="F25" s="1"/>
  <c r="F22" i="10"/>
  <c r="F23" s="1"/>
  <c r="F24" s="1"/>
  <c r="F25" s="1"/>
  <c r="F26" s="1"/>
  <c r="F21" i="9"/>
  <c r="F22" s="1"/>
  <c r="F23" s="1"/>
  <c r="F24" s="1"/>
  <c r="F25" s="1"/>
  <c r="F16" i="8" l="1"/>
  <c r="F15"/>
  <c r="F14"/>
  <c r="F13"/>
  <c r="F17" s="1"/>
  <c r="F12"/>
  <c r="F16" i="7"/>
  <c r="F15"/>
  <c r="F14"/>
  <c r="F13"/>
  <c r="F12"/>
  <c r="F10"/>
  <c r="F9"/>
  <c r="F8"/>
  <c r="F17" s="1"/>
  <c r="F7"/>
  <c r="F6"/>
  <c r="F17" i="1"/>
  <c r="F16"/>
  <c r="F15"/>
  <c r="F14"/>
  <c r="F13"/>
  <c r="F11"/>
  <c r="F10"/>
  <c r="F9"/>
  <c r="F8"/>
  <c r="F7"/>
  <c r="F6"/>
  <c r="F19" i="2"/>
  <c r="F18"/>
  <c r="F20" s="1"/>
  <c r="F17"/>
  <c r="F16"/>
  <c r="F15"/>
  <c r="F14"/>
  <c r="F13"/>
  <c r="F11"/>
  <c r="F10"/>
  <c r="F9"/>
  <c r="F8"/>
  <c r="F7"/>
  <c r="F6"/>
  <c r="F19" i="3"/>
  <c r="F18"/>
  <c r="F17"/>
  <c r="F16"/>
  <c r="F15"/>
  <c r="F13"/>
  <c r="F12"/>
  <c r="F11"/>
  <c r="F10"/>
  <c r="F9"/>
  <c r="F8"/>
  <c r="F7"/>
  <c r="F20" s="1"/>
  <c r="F6"/>
  <c r="F5"/>
  <c r="F17" i="4"/>
  <c r="F16"/>
  <c r="F15"/>
  <c r="F14"/>
  <c r="F13"/>
  <c r="F11"/>
  <c r="F10"/>
  <c r="F9"/>
  <c r="F8"/>
  <c r="F7"/>
  <c r="F6"/>
  <c r="F18" s="1"/>
  <c r="F17" i="5"/>
  <c r="F16"/>
  <c r="F15"/>
  <c r="F14"/>
  <c r="F13"/>
  <c r="F11"/>
  <c r="F10"/>
  <c r="F9"/>
  <c r="F8"/>
  <c r="F7"/>
  <c r="F6"/>
  <c r="F18" s="1"/>
  <c r="F17" i="6"/>
  <c r="F16"/>
  <c r="F15"/>
  <c r="F14"/>
  <c r="F13"/>
  <c r="F11"/>
  <c r="F10"/>
  <c r="F9"/>
  <c r="F8"/>
  <c r="F7"/>
  <c r="F6"/>
  <c r="F18" i="1" l="1"/>
  <c r="F18" i="8"/>
  <c r="F19" s="1"/>
  <c r="F18" i="7"/>
  <c r="F19" s="1"/>
  <c r="F19" i="1"/>
  <c r="F20" s="1"/>
  <c r="F21" i="2"/>
  <c r="F22" s="1"/>
  <c r="F21" i="3"/>
  <c r="F22" s="1"/>
  <c r="F19" i="4"/>
  <c r="F20" s="1"/>
  <c r="F19" i="5"/>
  <c r="F20" s="1"/>
  <c r="F18" i="6"/>
  <c r="F19" s="1"/>
  <c r="F20" s="1"/>
  <c r="F20" i="8" l="1"/>
  <c r="F21" s="1"/>
  <c r="F20" i="7"/>
  <c r="F21" s="1"/>
  <c r="F21" i="1"/>
  <c r="F22" s="1"/>
  <c r="F23" i="3"/>
  <c r="F24" s="1"/>
  <c r="F21" i="4"/>
  <c r="F22" s="1"/>
  <c r="F21" i="5"/>
  <c r="F22" s="1"/>
  <c r="F21" i="6"/>
  <c r="F22" s="1"/>
</calcChain>
</file>

<file path=xl/sharedStrings.xml><?xml version="1.0" encoding="utf-8"?>
<sst xmlns="http://schemas.openxmlformats.org/spreadsheetml/2006/main" count="941" uniqueCount="127">
  <si>
    <t>RANCHI MUNICIPAL CORPORATION, RANCHI</t>
  </si>
  <si>
    <t>BILL OF QUANTITY</t>
  </si>
  <si>
    <t xml:space="preserve">Name of Work :- Construction of PCC Road from Anup Sharma House to Main road at Gadi Gawn Pahan Toli under ward no -07 </t>
  </si>
  <si>
    <t>Sl. No.</t>
  </si>
  <si>
    <t>Items of work</t>
  </si>
  <si>
    <t>Qnty.</t>
  </si>
  <si>
    <t>Unit</t>
  </si>
  <si>
    <t>Rate</t>
  </si>
  <si>
    <t>Amount</t>
  </si>
  <si>
    <t>Providing labour for cleaning of site and head load as per specification and direction E/I</t>
  </si>
  <si>
    <t>Each</t>
  </si>
  <si>
    <t>2.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</si>
  <si>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</si>
  <si>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</si>
  <si>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</si>
  <si>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</si>
  <si>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5.6.8</t>
  </si>
  <si>
    <t>Supplying and laying (properly as per design and drawing) rip-rap with good  quality of boulders duly packed including the cost of materials, royalty all taxes etc. but excluding the cost of carriage all complete as per specification and direction of E/I.</t>
  </si>
  <si>
    <t>5
 5.3.1.1</t>
  </si>
  <si>
    <t>Providing and laying in position cement concrete of specified grade excluding the cost of centering and shuttering - All work up to plinth level
1:1.5:3 (1 Cement : 1.5 coarse sand zone(III): 3 graded stone aggregate 20mm nominal size)</t>
  </si>
  <si>
    <t>6
5.3.17.1</t>
  </si>
  <si>
    <t>Centering and Shuttering including strutting, propping etc and removal of from for  
 Foundation , footing , bases of columns etc for mass concrete.</t>
  </si>
  <si>
    <t>m2</t>
  </si>
  <si>
    <t>Carriage of Materials</t>
  </si>
  <si>
    <t>(i)</t>
  </si>
  <si>
    <t>Local Sand (Lead 13 KM)</t>
  </si>
  <si>
    <r>
      <t>M</t>
    </r>
    <r>
      <rPr>
        <vertAlign val="superscript"/>
        <sz val="10"/>
        <rFont val="Century"/>
        <family val="1"/>
      </rPr>
      <t>3</t>
    </r>
  </si>
  <si>
    <t>(ii)</t>
  </si>
  <si>
    <t>Sand  (Lead 49 km)</t>
  </si>
  <si>
    <t>(iii)</t>
  </si>
  <si>
    <t>Stone Boulder (Lead 36  KM)</t>
  </si>
  <si>
    <t>(iv)</t>
  </si>
  <si>
    <t>Stone Chips (Lead 22KM)</t>
  </si>
  <si>
    <t>(v)</t>
  </si>
  <si>
    <t>Earth (Lead 01 KM)</t>
  </si>
  <si>
    <t>Total</t>
  </si>
  <si>
    <t>Add 12% GST</t>
  </si>
  <si>
    <t>p</t>
  </si>
  <si>
    <t>Add 1% Labour Cess (+) :</t>
  </si>
  <si>
    <t>Grand Total</t>
  </si>
  <si>
    <t xml:space="preserve">Say RS. </t>
  </si>
  <si>
    <t xml:space="preserve">                                                                                                     E.E.</t>
  </si>
  <si>
    <t xml:space="preserve">                                                                                                    RMC</t>
  </si>
  <si>
    <t xml:space="preserve">Name of Work :- Construction of PCC Road from Rupak Rundda House to Main Road at Gadi Gawn Pahan Toli under ward no -07 </t>
  </si>
  <si>
    <t xml:space="preserve">Name of Work :- Construction of PCC Road from Phooljens Beck house to main road at Gadi Gawn Pahan Toli under ward no -07 </t>
  </si>
  <si>
    <t xml:space="preserve">Name of Work :- Construction of PCC Road &amp; RCC Drain from Navin Minz house to main road at Gadi Hotwar under ward no -07 </t>
  </si>
  <si>
    <t>3
  5.1.10</t>
  </si>
  <si>
    <t>5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</si>
  <si>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</si>
  <si>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6
5.3.11</t>
  </si>
  <si>
    <t>Renforced cement conrete work in beams, suspended floors, having slopeup to 15' landing, balconies, shelves, chajjas, lintels, bands, plain windowsill ---------do----do-------E/I
1:1.5:3 (1 Cement : 1.5 coarse sand zone(III): 3 graded stone aggregate 20mm nominal size)</t>
  </si>
  <si>
    <t>7
5.3.17.1</t>
  </si>
  <si>
    <t>8
5.5.5 (a)</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</si>
  <si>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</si>
  <si>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</si>
  <si>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9
5.3.1.1</t>
  </si>
  <si>
    <t xml:space="preserve">Name of Work :- Construction of PCC Road from Munna Kachchp house to main road at Badka Toli (Oraw Basti) under ward no -07 </t>
  </si>
  <si>
    <t xml:space="preserve">Name of Work :- Construction of PCC Road from Somra Kachchap house to Sumant Bhagat at Anand Smriti Vihar under ward no -07 </t>
  </si>
  <si>
    <t xml:space="preserve">Name of Work :- Construction of PCC Road from Devi Mandap to Last Boundary Wall at Gadi Hotwar under ward no -07 </t>
  </si>
  <si>
    <t>Name of Work :- Construction of PCC Road at Jaiprakash Nagar, from house of Kiran Kujur to Bas Dev Saw under ward no -06</t>
  </si>
  <si>
    <t>1.            5.1.1
 + 
5.1.2</t>
  </si>
  <si>
    <t>2  5.1.10</t>
  </si>
  <si>
    <t>3
 5.6.8</t>
  </si>
  <si>
    <t>4
 5.3.1.1</t>
  </si>
  <si>
    <t>5
5.3.17.1</t>
  </si>
  <si>
    <t>Sand  (Lead Upto 49 km)</t>
  </si>
  <si>
    <t>Sand (Lead 13 KM)</t>
  </si>
  <si>
    <t>2,81,900.00</t>
  </si>
  <si>
    <t xml:space="preserve">BILL OF QUANTITY </t>
  </si>
  <si>
    <t xml:space="preserve">1
</t>
  </si>
  <si>
    <t>Providing labour for cleaning of site as per specification and direction of E/I.</t>
  </si>
  <si>
    <t>NOS</t>
  </si>
  <si>
    <t xml:space="preserve">2
5.10.2     BCD
</t>
  </si>
  <si>
    <t>Dismantling plain cement or lime concrete work including stacking serviceable materials in countable stacks within 15m lead and disposal of unserviceable materials with all leads complete as per direction of E/I.</t>
  </si>
  <si>
    <t>M3</t>
  </si>
  <si>
    <t xml:space="preserve">   3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</si>
  <si>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</si>
  <si>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4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</si>
  <si>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</si>
  <si>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5
5.6.8</t>
  </si>
  <si>
    <t>Supplying and laying (properly as per design and drawing ) rip-rap with good quality of boulders duty packed including the cost of materials royalty all taxes etc. but excluding the cost of carriage all complete as per specification and direction of E/I.</t>
  </si>
  <si>
    <t>6
5.3.10</t>
  </si>
  <si>
    <t xml:space="preserve">Providing RCC-M200 with nominal mix of (1:1.5:3) in foundation and plinth with approved quality of stone --do--all   complete as per drawing and Technical specification. </t>
  </si>
  <si>
    <t>7
5.3.11</t>
  </si>
  <si>
    <t>Providing precast R.C.C. M-200 with nominal mix of (1:1.5:3) in slab of desired size with approved quality of stone chips and clean coarse sand of F.M. 2.5 to 3 including cost of curing ,shuttering ,carrying the slab manually to site and laying in position all complete (but excluding the cost of reinforcement )taxes and royalty all complete as per building specifications and direction of E/I.</t>
  </si>
  <si>
    <t>8
5.5.5(a)</t>
  </si>
  <si>
    <t>Providing Tor steel reinforcement of 8mm,10mm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</si>
  <si>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5.3.17.1</t>
  </si>
  <si>
    <t xml:space="preserve">Centering and Shuttering including struting,propping etc and removal of from for  Foundation, footing s bases of Coloumns etc for mass Concrete.                             </t>
  </si>
  <si>
    <t>M2</t>
  </si>
  <si>
    <t xml:space="preserve">10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</si>
  <si>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</si>
  <si>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Carriage of materials</t>
  </si>
  <si>
    <t>I</t>
  </si>
  <si>
    <t>Disposal excavated earth up to 01 KM</t>
  </si>
  <si>
    <t>II</t>
  </si>
  <si>
    <t>Local Sand with lead of 14 km</t>
  </si>
  <si>
    <t>III</t>
  </si>
  <si>
    <t xml:space="preserve"> Sand with lead of 49 km</t>
  </si>
  <si>
    <t>IV</t>
  </si>
  <si>
    <t>S/Chips with lead of 22 km</t>
  </si>
  <si>
    <t>V</t>
  </si>
  <si>
    <t>Stone  Boulder with lead of 36 km</t>
  </si>
  <si>
    <t>TOTAL</t>
  </si>
  <si>
    <t>GST (12%)</t>
  </si>
  <si>
    <t>L. CESS (1%)</t>
  </si>
  <si>
    <t>Name of Work :- Improvement of road with construction of RCC drain from janki singh house to saral singh house at burdaman compound under ward no 10.</t>
  </si>
  <si>
    <t>3
 5.10.1</t>
  </si>
  <si>
    <t>Dismantling of Pucca brick or lime work ……do….all complete.</t>
  </si>
  <si>
    <t xml:space="preserve">   4
5.1.1 +5.1.2   BCD</t>
  </si>
  <si>
    <t>5
5.1.10</t>
  </si>
  <si>
    <t>6
5.6.8</t>
  </si>
  <si>
    <t>7
5.3.10</t>
  </si>
  <si>
    <t>8
5.3.11</t>
  </si>
  <si>
    <t>9
5.5.5(a)</t>
  </si>
  <si>
    <t>10
5.3.17.1</t>
  </si>
  <si>
    <t xml:space="preserve">11
5.3.2.1
</t>
  </si>
  <si>
    <t>Name of Work :- Improvement of road with construction of RCC drain from Culvert  to Culvert a viraj Nagar Colny.</t>
  </si>
  <si>
    <t>Name of Work :- Construction of RCC drain with slab from Sanjay paswan house to ranjit sahu house at Tiril kokar bhathi road under ward no 10.</t>
  </si>
  <si>
    <t>Name of Work :- Construction of RCC drain with slab from Raju sinha house to Debu house at Haider ali under ward no 10.</t>
  </si>
  <si>
    <t>Name of Work :- Construction of RCC drain with slab from Sanjay Gupta Shop to Main Drain at Tiril road under ward no 10.</t>
  </si>
  <si>
    <t>Name of Work :- Construction of RCC drain with slab from Vijay Oraon house to main drain at subhash chowk under ward no 10.</t>
  </si>
  <si>
    <t>Name of Work :- Construction of RCC drain with slab from amar sahu house to dinesh sharma house at bhabha nagar under ward no 10.</t>
  </si>
  <si>
    <t>Name of Work :- Construction of RCC drain with slab from Paras Dukan to Avadh Store at Jamun toli under ward no 10.</t>
  </si>
  <si>
    <t xml:space="preserve">7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</si>
  <si>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</si>
  <si>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Name of Work :- Construction of RCC drain with slab from Baju Munda house to mani ji house at friends colony under ward no 10.</t>
  </si>
</sst>
</file>

<file path=xl/styles.xml><?xml version="1.0" encoding="utf-8"?>
<styleSheet xmlns="http://schemas.openxmlformats.org/spreadsheetml/2006/main">
  <numFmts count="2">
    <numFmt numFmtId="164" formatCode="&quot;₹&quot;\ #,##0.00"/>
    <numFmt numFmtId="165" formatCode="0.000"/>
  </numFmts>
  <fonts count="14">
    <font>
      <sz val="11"/>
      <color theme="1"/>
      <name val="Calibri"/>
      <family val="2"/>
      <scheme val="minor"/>
    </font>
    <font>
      <b/>
      <sz val="11"/>
      <color theme="1"/>
      <name val="Calibri"/>
      <family val="2"/>
      <scheme val="minor"/>
    </font>
    <font>
      <b/>
      <u/>
      <sz val="16"/>
      <color theme="1"/>
      <name val="Century"/>
      <family val="1"/>
    </font>
    <font>
      <b/>
      <sz val="14"/>
      <color theme="1"/>
      <name val="Century"/>
      <family val="1"/>
    </font>
    <font>
      <b/>
      <sz val="11"/>
      <color theme="1"/>
      <name val="Century"/>
      <family val="1"/>
    </font>
    <font>
      <b/>
      <sz val="10"/>
      <color theme="1"/>
      <name val="Century"/>
      <family val="1"/>
    </font>
    <font>
      <sz val="9"/>
      <color theme="1"/>
      <name val="Century"/>
      <family val="1"/>
    </font>
    <font>
      <sz val="10"/>
      <color theme="1"/>
      <name val="Calibri"/>
      <family val="2"/>
      <scheme val="minor"/>
    </font>
    <font>
      <b/>
      <sz val="9"/>
      <color theme="1"/>
      <name val="Century"/>
      <family val="1"/>
    </font>
    <font>
      <sz val="10"/>
      <color theme="1"/>
      <name val="Century"/>
      <family val="1"/>
    </font>
    <font>
      <vertAlign val="superscript"/>
      <sz val="10"/>
      <name val="Century"/>
      <family val="1"/>
    </font>
    <font>
      <sz val="9"/>
      <color theme="1"/>
      <name val="Calibri"/>
      <family val="2"/>
      <scheme val="minor"/>
    </font>
    <font>
      <sz val="18"/>
      <color theme="1"/>
      <name val="Calibri"/>
      <family val="2"/>
      <scheme val="minor"/>
    </font>
    <font>
      <b/>
      <sz val="14"/>
      <color theme="1"/>
      <name val="Calibri"/>
      <family val="2"/>
      <scheme val="minor"/>
    </font>
  </fonts>
  <fills count="2">
    <fill>
      <patternFill patternType="none"/>
    </fill>
    <fill>
      <patternFill patternType="gray125"/>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0">
    <xf numFmtId="0" fontId="0" fillId="0" borderId="0" xfId="0"/>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Border="1" applyAlignment="1">
      <alignment horizontal="left" vertical="top" wrapText="1"/>
    </xf>
    <xf numFmtId="2" fontId="5" fillId="0" borderId="4" xfId="0" applyNumberFormat="1" applyFont="1" applyBorder="1" applyAlignment="1">
      <alignment horizontal="center" vertical="center" wrapText="1"/>
    </xf>
    <xf numFmtId="0" fontId="8" fillId="0" borderId="4" xfId="0" applyFont="1" applyBorder="1" applyAlignment="1">
      <alignment horizontal="center" vertical="center"/>
    </xf>
    <xf numFmtId="0" fontId="9" fillId="0" borderId="4" xfId="0" applyFont="1" applyBorder="1" applyAlignment="1">
      <alignment horizontal="center" vertical="center" wrapText="1"/>
    </xf>
    <xf numFmtId="2" fontId="8" fillId="0" borderId="4" xfId="0" applyNumberFormat="1" applyFont="1" applyBorder="1" applyAlignment="1">
      <alignment horizontal="center" vertical="center"/>
    </xf>
    <xf numFmtId="0" fontId="9" fillId="0" borderId="4" xfId="0" applyFont="1" applyBorder="1" applyAlignment="1">
      <alignment horizontal="center" vertical="top" wrapText="1"/>
    </xf>
    <xf numFmtId="0" fontId="5" fillId="0" borderId="4" xfId="0" applyFont="1" applyBorder="1" applyAlignment="1">
      <alignment horizontal="center" vertical="top" wrapText="1"/>
    </xf>
    <xf numFmtId="0" fontId="6" fillId="0" borderId="4" xfId="0" applyFont="1" applyBorder="1" applyAlignment="1">
      <alignment horizontal="left" vertical="top" wrapText="1"/>
    </xf>
    <xf numFmtId="0" fontId="9" fillId="0" borderId="4" xfId="0" applyFont="1" applyFill="1" applyBorder="1" applyAlignment="1">
      <alignment horizontal="center" vertical="top" wrapText="1"/>
    </xf>
    <xf numFmtId="0" fontId="9" fillId="0" borderId="4" xfId="0" applyFont="1" applyBorder="1" applyAlignment="1">
      <alignment horizontal="center" wrapText="1"/>
    </xf>
    <xf numFmtId="0" fontId="5" fillId="0" borderId="4" xfId="0" applyFont="1" applyBorder="1" applyAlignment="1">
      <alignment horizontal="center" wrapText="1"/>
    </xf>
    <xf numFmtId="2" fontId="1" fillId="0" borderId="4" xfId="0" applyNumberFormat="1"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2" fontId="5" fillId="0" borderId="4" xfId="0" applyNumberFormat="1" applyFont="1" applyBorder="1" applyAlignment="1">
      <alignment horizontal="center" vertical="center"/>
    </xf>
    <xf numFmtId="164" fontId="3" fillId="0" borderId="4" xfId="0" applyNumberFormat="1" applyFont="1" applyBorder="1" applyAlignment="1">
      <alignment horizontal="center" vertical="center"/>
    </xf>
    <xf numFmtId="0" fontId="11" fillId="0" borderId="0" xfId="0" applyFont="1"/>
    <xf numFmtId="0" fontId="11" fillId="0" borderId="0" xfId="0" applyFont="1" applyAlignment="1">
      <alignment horizontal="center"/>
    </xf>
    <xf numFmtId="0" fontId="9" fillId="0" borderId="1" xfId="0" applyFont="1" applyBorder="1" applyAlignment="1">
      <alignment horizontal="center" wrapText="1"/>
    </xf>
    <xf numFmtId="0" fontId="9" fillId="0" borderId="2" xfId="0" applyFont="1" applyBorder="1" applyAlignment="1">
      <alignment horizont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 xfId="0" applyFont="1" applyBorder="1" applyAlignment="1">
      <alignment horizontal="right" vertical="center" wrapText="1"/>
    </xf>
    <xf numFmtId="0" fontId="9" fillId="0" borderId="3" xfId="0" applyFont="1" applyBorder="1" applyAlignment="1">
      <alignment horizontal="center" wrapText="1"/>
    </xf>
    <xf numFmtId="2" fontId="1" fillId="0" borderId="4" xfId="0" applyNumberFormat="1" applyFont="1" applyBorder="1" applyAlignment="1">
      <alignment horizontal="center"/>
    </xf>
    <xf numFmtId="2" fontId="5" fillId="0" borderId="4" xfId="0" applyNumberFormat="1" applyFont="1" applyBorder="1" applyAlignment="1">
      <alignment horizontal="center" wrapText="1"/>
    </xf>
    <xf numFmtId="0" fontId="1" fillId="0" borderId="0" xfId="0" applyFont="1" applyAlignment="1">
      <alignment horizontal="center" vertical="center"/>
    </xf>
    <xf numFmtId="0" fontId="4" fillId="0" borderId="4" xfId="0" applyFont="1" applyBorder="1" applyAlignment="1">
      <alignment horizontal="center" vertical="center" wrapText="1"/>
    </xf>
    <xf numFmtId="165" fontId="1" fillId="0" borderId="4" xfId="0" applyNumberFormat="1" applyFont="1" applyBorder="1" applyAlignment="1">
      <alignment horizontal="center" vertical="center" wrapText="1"/>
    </xf>
    <xf numFmtId="2" fontId="1" fillId="0" borderId="4" xfId="0"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0" fontId="1" fillId="0" borderId="4" xfId="0" applyFont="1" applyBorder="1" applyAlignment="1">
      <alignment horizontal="center" vertical="center"/>
    </xf>
    <xf numFmtId="1" fontId="1" fillId="0" borderId="5" xfId="0" applyNumberFormat="1" applyFont="1" applyBorder="1" applyAlignment="1">
      <alignment horizontal="center" vertical="center" wrapText="1"/>
    </xf>
    <xf numFmtId="0" fontId="1" fillId="0" borderId="0" xfId="0" applyFont="1" applyBorder="1" applyAlignment="1">
      <alignment horizontal="center" vertical="center"/>
    </xf>
    <xf numFmtId="1" fontId="1" fillId="0" borderId="4" xfId="0" applyNumberFormat="1" applyFont="1" applyBorder="1" applyAlignment="1">
      <alignment horizontal="center" vertical="center"/>
    </xf>
    <xf numFmtId="0" fontId="1" fillId="0" borderId="4" xfId="0"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12"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 xfId="0" applyFont="1" applyBorder="1" applyAlignment="1">
      <alignment horizontal="right" vertical="center" wrapText="1"/>
    </xf>
    <xf numFmtId="0" fontId="9" fillId="0" borderId="1" xfId="0" applyFont="1" applyBorder="1" applyAlignment="1">
      <alignment horizontal="right" wrapText="1"/>
    </xf>
    <xf numFmtId="0" fontId="9" fillId="0" borderId="2" xfId="0" applyFont="1" applyBorder="1" applyAlignment="1">
      <alignment horizontal="right" wrapText="1"/>
    </xf>
    <xf numFmtId="0" fontId="9" fillId="0" borderId="3" xfId="0" applyFont="1" applyBorder="1" applyAlignment="1">
      <alignment horizontal="right" wrapText="1"/>
    </xf>
    <xf numFmtId="0" fontId="8" fillId="0" borderId="1" xfId="0" applyFont="1" applyBorder="1" applyAlignment="1">
      <alignment horizontal="right"/>
    </xf>
    <xf numFmtId="0" fontId="8" fillId="0" borderId="2" xfId="0" applyFont="1" applyBorder="1" applyAlignment="1">
      <alignment horizontal="right"/>
    </xf>
    <xf numFmtId="0" fontId="8" fillId="0" borderId="3" xfId="0" applyFont="1" applyBorder="1" applyAlignment="1">
      <alignment horizontal="right"/>
    </xf>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708536</xdr:colOff>
      <xdr:row>1</xdr:row>
      <xdr:rowOff>80017</xdr:rowOff>
    </xdr:from>
    <xdr:to>
      <xdr:col>5</xdr:col>
      <xdr:colOff>708576</xdr:colOff>
      <xdr:row>1</xdr:row>
      <xdr:rowOff>856394</xdr:rowOff>
    </xdr:to>
    <xdr:pic>
      <xdr:nvPicPr>
        <xdr:cNvPr id="2" name="Picture 1" descr="RMC_LOGO.jpg">
          <a:extLst>
            <a:ext uri="{FF2B5EF4-FFF2-40B4-BE49-F238E27FC236}">
              <a16:creationId xmlns:a16="http://schemas.microsoft.com/office/drawing/2014/main" xmlns="" id="{40FF09E3-D85E-4C67-9E4F-DDF265C2733D}"/>
            </a:ext>
          </a:extLst>
        </xdr:cNvPr>
        <xdr:cNvPicPr>
          <a:picLocks noChangeAspect="1"/>
        </xdr:cNvPicPr>
      </xdr:nvPicPr>
      <xdr:blipFill>
        <a:blip xmlns:r="http://schemas.openxmlformats.org/officeDocument/2006/relationships" r:embed="rId1" cstate="print"/>
        <a:stretch>
          <a:fillRect/>
        </a:stretch>
      </xdr:blipFill>
      <xdr:spPr>
        <a:xfrm>
          <a:off x="6280661" y="413392"/>
          <a:ext cx="733465" cy="776377"/>
        </a:xfrm>
        <a:prstGeom prst="rect">
          <a:avLst/>
        </a:prstGeom>
      </xdr:spPr>
    </xdr:pic>
    <xdr:clientData/>
  </xdr:twoCellAnchor>
  <xdr:twoCellAnchor editAs="oneCell">
    <xdr:from>
      <xdr:col>0</xdr:col>
      <xdr:colOff>80872</xdr:colOff>
      <xdr:row>1</xdr:row>
      <xdr:rowOff>65664</xdr:rowOff>
    </xdr:from>
    <xdr:to>
      <xdr:col>1</xdr:col>
      <xdr:colOff>611319</xdr:colOff>
      <xdr:row>1</xdr:row>
      <xdr:rowOff>819498</xdr:rowOff>
    </xdr:to>
    <xdr:pic>
      <xdr:nvPicPr>
        <xdr:cNvPr id="3" name="Picture 2">
          <a:extLst>
            <a:ext uri="{FF2B5EF4-FFF2-40B4-BE49-F238E27FC236}">
              <a16:creationId xmlns:a16="http://schemas.microsoft.com/office/drawing/2014/main" xmlns="" id="{18905706-C49C-4CD1-A889-3F57ABE653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0872" y="399039"/>
          <a:ext cx="739997" cy="753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708536</xdr:colOff>
      <xdr:row>1</xdr:row>
      <xdr:rowOff>80017</xdr:rowOff>
    </xdr:from>
    <xdr:to>
      <xdr:col>5</xdr:col>
      <xdr:colOff>708576</xdr:colOff>
      <xdr:row>1</xdr:row>
      <xdr:rowOff>856394</xdr:rowOff>
    </xdr:to>
    <xdr:pic>
      <xdr:nvPicPr>
        <xdr:cNvPr id="4" name="Picture 3" descr="RMC_LOGO.jpg">
          <a:extLst>
            <a:ext uri="{FF2B5EF4-FFF2-40B4-BE49-F238E27FC236}">
              <a16:creationId xmlns:a16="http://schemas.microsoft.com/office/drawing/2014/main" xmlns="" id="{40FF09E3-D85E-4C67-9E4F-DDF265C2733D}"/>
            </a:ext>
          </a:extLst>
        </xdr:cNvPr>
        <xdr:cNvPicPr>
          <a:picLocks noChangeAspect="1"/>
        </xdr:cNvPicPr>
      </xdr:nvPicPr>
      <xdr:blipFill>
        <a:blip xmlns:r="http://schemas.openxmlformats.org/officeDocument/2006/relationships" r:embed="rId1" cstate="print"/>
        <a:stretch>
          <a:fillRect/>
        </a:stretch>
      </xdr:blipFill>
      <xdr:spPr>
        <a:xfrm>
          <a:off x="6280661" y="413392"/>
          <a:ext cx="733465" cy="776377"/>
        </a:xfrm>
        <a:prstGeom prst="rect">
          <a:avLst/>
        </a:prstGeom>
      </xdr:spPr>
    </xdr:pic>
    <xdr:clientData/>
  </xdr:twoCellAnchor>
  <xdr:twoCellAnchor editAs="oneCell">
    <xdr:from>
      <xdr:col>0</xdr:col>
      <xdr:colOff>80872</xdr:colOff>
      <xdr:row>1</xdr:row>
      <xdr:rowOff>65664</xdr:rowOff>
    </xdr:from>
    <xdr:to>
      <xdr:col>1</xdr:col>
      <xdr:colOff>611319</xdr:colOff>
      <xdr:row>1</xdr:row>
      <xdr:rowOff>819498</xdr:rowOff>
    </xdr:to>
    <xdr:pic>
      <xdr:nvPicPr>
        <xdr:cNvPr id="5" name="Picture 4">
          <a:extLst>
            <a:ext uri="{FF2B5EF4-FFF2-40B4-BE49-F238E27FC236}">
              <a16:creationId xmlns:a16="http://schemas.microsoft.com/office/drawing/2014/main" xmlns="" id="{18905706-C49C-4CD1-A889-3F57ABE653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0872" y="399039"/>
          <a:ext cx="739997" cy="7538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708536</xdr:colOff>
      <xdr:row>0</xdr:row>
      <xdr:rowOff>80017</xdr:rowOff>
    </xdr:from>
    <xdr:to>
      <xdr:col>5</xdr:col>
      <xdr:colOff>708576</xdr:colOff>
      <xdr:row>0</xdr:row>
      <xdr:rowOff>856394</xdr:rowOff>
    </xdr:to>
    <xdr:pic>
      <xdr:nvPicPr>
        <xdr:cNvPr id="2" name="Picture 1" descr="RMC_LOGO.jpg">
          <a:extLst>
            <a:ext uri="{FF2B5EF4-FFF2-40B4-BE49-F238E27FC236}">
              <a16:creationId xmlns:a16="http://schemas.microsoft.com/office/drawing/2014/main" xmlns="" id="{40FF09E3-D85E-4C67-9E4F-DDF265C2733D}"/>
            </a:ext>
          </a:extLst>
        </xdr:cNvPr>
        <xdr:cNvPicPr>
          <a:picLocks noChangeAspect="1"/>
        </xdr:cNvPicPr>
      </xdr:nvPicPr>
      <xdr:blipFill>
        <a:blip xmlns:r="http://schemas.openxmlformats.org/officeDocument/2006/relationships" r:embed="rId1" cstate="print"/>
        <a:stretch>
          <a:fillRect/>
        </a:stretch>
      </xdr:blipFill>
      <xdr:spPr>
        <a:xfrm>
          <a:off x="7052186" y="413392"/>
          <a:ext cx="733465" cy="7763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708536</xdr:colOff>
      <xdr:row>1</xdr:row>
      <xdr:rowOff>80017</xdr:rowOff>
    </xdr:from>
    <xdr:to>
      <xdr:col>5</xdr:col>
      <xdr:colOff>708576</xdr:colOff>
      <xdr:row>1</xdr:row>
      <xdr:rowOff>856394</xdr:rowOff>
    </xdr:to>
    <xdr:pic>
      <xdr:nvPicPr>
        <xdr:cNvPr id="2" name="Picture 1" descr="RMC_LOGO.jpg">
          <a:extLst>
            <a:ext uri="{FF2B5EF4-FFF2-40B4-BE49-F238E27FC236}">
              <a16:creationId xmlns:a16="http://schemas.microsoft.com/office/drawing/2014/main" xmlns="" id="{40FF09E3-D85E-4C67-9E4F-DDF265C2733D}"/>
            </a:ext>
          </a:extLst>
        </xdr:cNvPr>
        <xdr:cNvPicPr>
          <a:picLocks noChangeAspect="1"/>
        </xdr:cNvPicPr>
      </xdr:nvPicPr>
      <xdr:blipFill>
        <a:blip xmlns:r="http://schemas.openxmlformats.org/officeDocument/2006/relationships" r:embed="rId1" cstate="print"/>
        <a:stretch>
          <a:fillRect/>
        </a:stretch>
      </xdr:blipFill>
      <xdr:spPr>
        <a:xfrm>
          <a:off x="6280661" y="413392"/>
          <a:ext cx="733465" cy="776377"/>
        </a:xfrm>
        <a:prstGeom prst="rect">
          <a:avLst/>
        </a:prstGeom>
      </xdr:spPr>
    </xdr:pic>
    <xdr:clientData/>
  </xdr:twoCellAnchor>
  <xdr:twoCellAnchor editAs="oneCell">
    <xdr:from>
      <xdr:col>0</xdr:col>
      <xdr:colOff>80872</xdr:colOff>
      <xdr:row>1</xdr:row>
      <xdr:rowOff>65664</xdr:rowOff>
    </xdr:from>
    <xdr:to>
      <xdr:col>1</xdr:col>
      <xdr:colOff>611319</xdr:colOff>
      <xdr:row>1</xdr:row>
      <xdr:rowOff>819498</xdr:rowOff>
    </xdr:to>
    <xdr:pic>
      <xdr:nvPicPr>
        <xdr:cNvPr id="3" name="Picture 2">
          <a:extLst>
            <a:ext uri="{FF2B5EF4-FFF2-40B4-BE49-F238E27FC236}">
              <a16:creationId xmlns:a16="http://schemas.microsoft.com/office/drawing/2014/main" xmlns="" id="{18905706-C49C-4CD1-A889-3F57ABE653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0872" y="399039"/>
          <a:ext cx="739997" cy="7538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708536</xdr:colOff>
      <xdr:row>1</xdr:row>
      <xdr:rowOff>80017</xdr:rowOff>
    </xdr:from>
    <xdr:to>
      <xdr:col>5</xdr:col>
      <xdr:colOff>708576</xdr:colOff>
      <xdr:row>1</xdr:row>
      <xdr:rowOff>189644</xdr:rowOff>
    </xdr:to>
    <xdr:pic>
      <xdr:nvPicPr>
        <xdr:cNvPr id="2" name="Picture 1" descr="RMC_LOGO.jpg">
          <a:extLst>
            <a:ext uri="{FF2B5EF4-FFF2-40B4-BE49-F238E27FC236}">
              <a16:creationId xmlns:a16="http://schemas.microsoft.com/office/drawing/2014/main" xmlns="" id="{40FF09E3-D85E-4C67-9E4F-DDF265C2733D}"/>
            </a:ext>
          </a:extLst>
        </xdr:cNvPr>
        <xdr:cNvPicPr>
          <a:picLocks noChangeAspect="1"/>
        </xdr:cNvPicPr>
      </xdr:nvPicPr>
      <xdr:blipFill>
        <a:blip xmlns:r="http://schemas.openxmlformats.org/officeDocument/2006/relationships" r:embed="rId1" cstate="print"/>
        <a:stretch>
          <a:fillRect/>
        </a:stretch>
      </xdr:blipFill>
      <xdr:spPr>
        <a:xfrm>
          <a:off x="6280661" y="413392"/>
          <a:ext cx="733465" cy="776377"/>
        </a:xfrm>
        <a:prstGeom prst="rect">
          <a:avLst/>
        </a:prstGeom>
      </xdr:spPr>
    </xdr:pic>
    <xdr:clientData/>
  </xdr:twoCellAnchor>
  <xdr:twoCellAnchor editAs="oneCell">
    <xdr:from>
      <xdr:col>0</xdr:col>
      <xdr:colOff>80872</xdr:colOff>
      <xdr:row>1</xdr:row>
      <xdr:rowOff>65664</xdr:rowOff>
    </xdr:from>
    <xdr:to>
      <xdr:col>1</xdr:col>
      <xdr:colOff>611319</xdr:colOff>
      <xdr:row>1</xdr:row>
      <xdr:rowOff>190848</xdr:rowOff>
    </xdr:to>
    <xdr:pic>
      <xdr:nvPicPr>
        <xdr:cNvPr id="3" name="Picture 2">
          <a:extLst>
            <a:ext uri="{FF2B5EF4-FFF2-40B4-BE49-F238E27FC236}">
              <a16:creationId xmlns:a16="http://schemas.microsoft.com/office/drawing/2014/main" xmlns="" id="{18905706-C49C-4CD1-A889-3F57ABE653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0872" y="399039"/>
          <a:ext cx="739997" cy="753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708536</xdr:colOff>
      <xdr:row>1</xdr:row>
      <xdr:rowOff>80017</xdr:rowOff>
    </xdr:from>
    <xdr:to>
      <xdr:col>5</xdr:col>
      <xdr:colOff>708576</xdr:colOff>
      <xdr:row>1</xdr:row>
      <xdr:rowOff>189644</xdr:rowOff>
    </xdr:to>
    <xdr:pic>
      <xdr:nvPicPr>
        <xdr:cNvPr id="2" name="Picture 1" descr="RMC_LOGO.jpg">
          <a:extLst>
            <a:ext uri="{FF2B5EF4-FFF2-40B4-BE49-F238E27FC236}">
              <a16:creationId xmlns:a16="http://schemas.microsoft.com/office/drawing/2014/main" xmlns="" id="{40FF09E3-D85E-4C67-9E4F-DDF265C2733D}"/>
            </a:ext>
          </a:extLst>
        </xdr:cNvPr>
        <xdr:cNvPicPr>
          <a:picLocks noChangeAspect="1"/>
        </xdr:cNvPicPr>
      </xdr:nvPicPr>
      <xdr:blipFill>
        <a:blip xmlns:r="http://schemas.openxmlformats.org/officeDocument/2006/relationships" r:embed="rId1" cstate="print"/>
        <a:stretch>
          <a:fillRect/>
        </a:stretch>
      </xdr:blipFill>
      <xdr:spPr>
        <a:xfrm>
          <a:off x="6280661" y="413392"/>
          <a:ext cx="733465" cy="776377"/>
        </a:xfrm>
        <a:prstGeom prst="rect">
          <a:avLst/>
        </a:prstGeom>
      </xdr:spPr>
    </xdr:pic>
    <xdr:clientData/>
  </xdr:twoCellAnchor>
  <xdr:twoCellAnchor editAs="oneCell">
    <xdr:from>
      <xdr:col>0</xdr:col>
      <xdr:colOff>80872</xdr:colOff>
      <xdr:row>1</xdr:row>
      <xdr:rowOff>65664</xdr:rowOff>
    </xdr:from>
    <xdr:to>
      <xdr:col>1</xdr:col>
      <xdr:colOff>611319</xdr:colOff>
      <xdr:row>1</xdr:row>
      <xdr:rowOff>190848</xdr:rowOff>
    </xdr:to>
    <xdr:pic>
      <xdr:nvPicPr>
        <xdr:cNvPr id="3" name="Picture 2">
          <a:extLst>
            <a:ext uri="{FF2B5EF4-FFF2-40B4-BE49-F238E27FC236}">
              <a16:creationId xmlns:a16="http://schemas.microsoft.com/office/drawing/2014/main" xmlns="" id="{18905706-C49C-4CD1-A889-3F57ABE653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80872" y="399039"/>
          <a:ext cx="739997" cy="7538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708536</xdr:colOff>
      <xdr:row>1</xdr:row>
      <xdr:rowOff>80017</xdr:rowOff>
    </xdr:from>
    <xdr:to>
      <xdr:col>5</xdr:col>
      <xdr:colOff>708576</xdr:colOff>
      <xdr:row>1</xdr:row>
      <xdr:rowOff>189644</xdr:rowOff>
    </xdr:to>
    <xdr:pic>
      <xdr:nvPicPr>
        <xdr:cNvPr id="2" name="Picture 1" descr="RMC_LOGO.jpg">
          <a:extLst>
            <a:ext uri="{FF2B5EF4-FFF2-40B4-BE49-F238E27FC236}">
              <a16:creationId xmlns:a16="http://schemas.microsoft.com/office/drawing/2014/main" xmlns="" id="{40FF09E3-D85E-4C67-9E4F-DDF265C2733D}"/>
            </a:ext>
          </a:extLst>
        </xdr:cNvPr>
        <xdr:cNvPicPr>
          <a:picLocks noChangeAspect="1"/>
        </xdr:cNvPicPr>
      </xdr:nvPicPr>
      <xdr:blipFill>
        <a:blip xmlns:r="http://schemas.openxmlformats.org/officeDocument/2006/relationships" r:embed="rId1" cstate="print"/>
        <a:stretch>
          <a:fillRect/>
        </a:stretch>
      </xdr:blipFill>
      <xdr:spPr>
        <a:xfrm>
          <a:off x="6280661" y="413392"/>
          <a:ext cx="733465" cy="7763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708536</xdr:colOff>
      <xdr:row>1</xdr:row>
      <xdr:rowOff>80017</xdr:rowOff>
    </xdr:from>
    <xdr:to>
      <xdr:col>5</xdr:col>
      <xdr:colOff>708576</xdr:colOff>
      <xdr:row>1</xdr:row>
      <xdr:rowOff>189644</xdr:rowOff>
    </xdr:to>
    <xdr:pic>
      <xdr:nvPicPr>
        <xdr:cNvPr id="2" name="Picture 1" descr="RMC_LOGO.jpg">
          <a:extLst>
            <a:ext uri="{FF2B5EF4-FFF2-40B4-BE49-F238E27FC236}">
              <a16:creationId xmlns:a16="http://schemas.microsoft.com/office/drawing/2014/main" xmlns="" id="{40FF09E3-D85E-4C67-9E4F-DDF265C2733D}"/>
            </a:ext>
          </a:extLst>
        </xdr:cNvPr>
        <xdr:cNvPicPr>
          <a:picLocks noChangeAspect="1"/>
        </xdr:cNvPicPr>
      </xdr:nvPicPr>
      <xdr:blipFill>
        <a:blip xmlns:r="http://schemas.openxmlformats.org/officeDocument/2006/relationships" r:embed="rId1" cstate="print"/>
        <a:stretch>
          <a:fillRect/>
        </a:stretch>
      </xdr:blipFill>
      <xdr:spPr>
        <a:xfrm>
          <a:off x="6280661" y="413392"/>
          <a:ext cx="733465" cy="7763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dimension ref="A1:F24"/>
  <sheetViews>
    <sheetView tabSelected="1" topLeftCell="A16" workbookViewId="0">
      <selection activeCell="E31" sqref="E31"/>
    </sheetView>
  </sheetViews>
  <sheetFormatPr defaultRowHeight="15"/>
  <cols>
    <col min="1" max="1" width="6.140625" customWidth="1"/>
    <col min="2" max="2" width="45.28515625" customWidth="1"/>
    <col min="3" max="3" width="10.28515625" customWidth="1"/>
    <col min="4" max="4" width="7.42578125" customWidth="1"/>
    <col min="5" max="5" width="14.42578125" customWidth="1"/>
    <col min="6" max="6" width="22.5703125" customWidth="1"/>
  </cols>
  <sheetData>
    <row r="1" spans="1:6" ht="26.45" customHeight="1"/>
    <row r="2" spans="1:6" ht="69.75" customHeight="1">
      <c r="A2" s="48" t="s">
        <v>0</v>
      </c>
      <c r="B2" s="49"/>
      <c r="C2" s="49"/>
      <c r="D2" s="49"/>
      <c r="E2" s="49"/>
      <c r="F2" s="50"/>
    </row>
    <row r="3" spans="1:6" ht="18">
      <c r="A3" s="51" t="s">
        <v>1</v>
      </c>
      <c r="B3" s="52"/>
      <c r="C3" s="52"/>
      <c r="D3" s="52"/>
      <c r="E3" s="52"/>
      <c r="F3" s="53"/>
    </row>
    <row r="4" spans="1:6" ht="36" customHeight="1">
      <c r="A4" s="54" t="s">
        <v>57</v>
      </c>
      <c r="B4" s="55"/>
      <c r="C4" s="55"/>
      <c r="D4" s="55"/>
      <c r="E4" s="55"/>
      <c r="F4" s="56"/>
    </row>
    <row r="5" spans="1:6" ht="32.25" customHeight="1">
      <c r="A5" s="1" t="s">
        <v>3</v>
      </c>
      <c r="B5" s="1" t="s">
        <v>4</v>
      </c>
      <c r="C5" s="1" t="s">
        <v>5</v>
      </c>
      <c r="D5" s="1" t="s">
        <v>6</v>
      </c>
      <c r="E5" s="1" t="s">
        <v>7</v>
      </c>
      <c r="F5" s="1" t="s">
        <v>8</v>
      </c>
    </row>
    <row r="6" spans="1:6" ht="32.25" customHeight="1">
      <c r="A6" s="2">
        <v>1</v>
      </c>
      <c r="B6" s="3" t="s">
        <v>9</v>
      </c>
      <c r="C6" s="1">
        <v>10</v>
      </c>
      <c r="D6" s="1" t="s">
        <v>10</v>
      </c>
      <c r="E6" s="4">
        <v>330.4</v>
      </c>
      <c r="F6" s="4">
        <f>ROUND((E6*C6),2)</f>
        <v>3304</v>
      </c>
    </row>
    <row r="7" spans="1:6" ht="114.75">
      <c r="A7" s="2" t="s">
        <v>11</v>
      </c>
      <c r="B7" s="3" t="s">
        <v>12</v>
      </c>
      <c r="C7" s="7">
        <v>132.80000000000001</v>
      </c>
      <c r="D7" s="5" t="s">
        <v>13</v>
      </c>
      <c r="E7" s="5">
        <v>153.84</v>
      </c>
      <c r="F7" s="4">
        <f t="shared" ref="F7:F17" si="0">ROUND((E7*C7),2)</f>
        <v>20429.95</v>
      </c>
    </row>
    <row r="8" spans="1:6" ht="76.5">
      <c r="A8" s="6" t="s">
        <v>14</v>
      </c>
      <c r="B8" s="3" t="s">
        <v>15</v>
      </c>
      <c r="C8" s="5">
        <v>49.55</v>
      </c>
      <c r="D8" s="5" t="s">
        <v>13</v>
      </c>
      <c r="E8" s="5">
        <v>415.58</v>
      </c>
      <c r="F8" s="4">
        <f>ROUND((E8*C8),2)</f>
        <v>20591.990000000002</v>
      </c>
    </row>
    <row r="9" spans="1:6" ht="63.75">
      <c r="A9" s="6" t="s">
        <v>16</v>
      </c>
      <c r="B9" s="3" t="s">
        <v>17</v>
      </c>
      <c r="C9" s="7">
        <v>83.25</v>
      </c>
      <c r="D9" s="5" t="s">
        <v>13</v>
      </c>
      <c r="E9" s="5">
        <v>1438.96</v>
      </c>
      <c r="F9" s="4">
        <f>ROUND((E9*C9),2)</f>
        <v>119793.42</v>
      </c>
    </row>
    <row r="10" spans="1:6" ht="63.75">
      <c r="A10" s="6" t="s">
        <v>18</v>
      </c>
      <c r="B10" s="3" t="s">
        <v>19</v>
      </c>
      <c r="C10" s="5">
        <v>99.11</v>
      </c>
      <c r="D10" s="5" t="s">
        <v>13</v>
      </c>
      <c r="E10" s="5">
        <v>4858.76</v>
      </c>
      <c r="F10" s="4">
        <f t="shared" si="0"/>
        <v>481551.7</v>
      </c>
    </row>
    <row r="11" spans="1:6" ht="51">
      <c r="A11" s="8" t="s">
        <v>20</v>
      </c>
      <c r="B11" s="3" t="s">
        <v>21</v>
      </c>
      <c r="C11" s="7">
        <v>65.06</v>
      </c>
      <c r="D11" s="5" t="s">
        <v>22</v>
      </c>
      <c r="E11" s="5">
        <v>184.61</v>
      </c>
      <c r="F11" s="4">
        <f t="shared" si="0"/>
        <v>12010.73</v>
      </c>
    </row>
    <row r="12" spans="1:6">
      <c r="A12" s="8">
        <v>7</v>
      </c>
      <c r="B12" s="9" t="s">
        <v>23</v>
      </c>
      <c r="C12" s="5"/>
      <c r="D12" s="5"/>
      <c r="E12" s="5"/>
      <c r="F12" s="4"/>
    </row>
    <row r="13" spans="1:6" ht="15.75">
      <c r="A13" s="8" t="s">
        <v>24</v>
      </c>
      <c r="B13" s="10" t="s">
        <v>25</v>
      </c>
      <c r="C13" s="5">
        <v>49.55</v>
      </c>
      <c r="D13" s="5" t="s">
        <v>26</v>
      </c>
      <c r="E13" s="5">
        <v>363.98</v>
      </c>
      <c r="F13" s="4">
        <f t="shared" ref="F13" si="1">ROUND((E13*C13),2)</f>
        <v>18035.21</v>
      </c>
    </row>
    <row r="14" spans="1:6" ht="15.75">
      <c r="A14" s="11" t="s">
        <v>27</v>
      </c>
      <c r="B14" s="10" t="s">
        <v>28</v>
      </c>
      <c r="C14" s="7">
        <v>42.62</v>
      </c>
      <c r="D14" s="5" t="s">
        <v>26</v>
      </c>
      <c r="E14" s="5">
        <v>893.67</v>
      </c>
      <c r="F14" s="4">
        <f t="shared" si="0"/>
        <v>38088.22</v>
      </c>
    </row>
    <row r="15" spans="1:6" ht="15.75">
      <c r="A15" s="8" t="s">
        <v>29</v>
      </c>
      <c r="B15" s="10" t="s">
        <v>30</v>
      </c>
      <c r="C15" s="7">
        <v>83.25</v>
      </c>
      <c r="D15" s="5" t="s">
        <v>26</v>
      </c>
      <c r="E15" s="5">
        <v>819.59</v>
      </c>
      <c r="F15" s="4">
        <f>ROUND((E15*C15),2)</f>
        <v>68230.87</v>
      </c>
    </row>
    <row r="16" spans="1:6" ht="15.75">
      <c r="A16" s="8" t="s">
        <v>31</v>
      </c>
      <c r="B16" s="10" t="s">
        <v>32</v>
      </c>
      <c r="C16" s="7">
        <v>85.23</v>
      </c>
      <c r="D16" s="5" t="s">
        <v>26</v>
      </c>
      <c r="E16" s="7">
        <v>496.4</v>
      </c>
      <c r="F16" s="4">
        <f t="shared" si="0"/>
        <v>42308.17</v>
      </c>
    </row>
    <row r="17" spans="1:6" ht="15.75">
      <c r="A17" s="8" t="s">
        <v>33</v>
      </c>
      <c r="B17" s="10" t="s">
        <v>34</v>
      </c>
      <c r="C17" s="7">
        <v>92.96</v>
      </c>
      <c r="D17" s="5" t="s">
        <v>26</v>
      </c>
      <c r="E17" s="7">
        <v>177.1</v>
      </c>
      <c r="F17" s="4">
        <f t="shared" si="0"/>
        <v>16463.22</v>
      </c>
    </row>
    <row r="18" spans="1:6" ht="21.75" customHeight="1">
      <c r="A18" s="12"/>
      <c r="B18" s="12"/>
      <c r="C18" s="12"/>
      <c r="D18" s="12"/>
      <c r="E18" s="13" t="s">
        <v>35</v>
      </c>
      <c r="F18" s="14">
        <f>SUM(F6:F17)</f>
        <v>840807.48</v>
      </c>
    </row>
    <row r="19" spans="1:6" ht="21.75" customHeight="1">
      <c r="A19" s="15"/>
      <c r="B19" s="16"/>
      <c r="C19" s="57" t="s">
        <v>36</v>
      </c>
      <c r="D19" s="57"/>
      <c r="E19" s="58"/>
      <c r="F19" s="14">
        <f>F18*12%</f>
        <v>100896.8976</v>
      </c>
    </row>
    <row r="20" spans="1:6" ht="21.75" customHeight="1">
      <c r="A20" s="15"/>
      <c r="B20" s="16"/>
      <c r="C20" s="16"/>
      <c r="D20" s="16"/>
      <c r="E20" s="17" t="s">
        <v>35</v>
      </c>
      <c r="F20" s="14">
        <f>F18+F19</f>
        <v>941704.37760000001</v>
      </c>
    </row>
    <row r="21" spans="1:6" ht="21" customHeight="1">
      <c r="A21" s="59" t="s">
        <v>38</v>
      </c>
      <c r="B21" s="57"/>
      <c r="C21" s="57"/>
      <c r="D21" s="57"/>
      <c r="E21" s="58"/>
      <c r="F21" s="4">
        <f>F20*1%</f>
        <v>9417.0437760000004</v>
      </c>
    </row>
    <row r="22" spans="1:6" ht="22.5" customHeight="1">
      <c r="A22" s="44" t="s">
        <v>39</v>
      </c>
      <c r="B22" s="45"/>
      <c r="C22" s="45"/>
      <c r="D22" s="45"/>
      <c r="E22" s="46"/>
      <c r="F22" s="18">
        <f>F20+F21</f>
        <v>951121.42137600004</v>
      </c>
    </row>
    <row r="23" spans="1:6" ht="24.75" customHeight="1">
      <c r="A23" s="44" t="s">
        <v>40</v>
      </c>
      <c r="B23" s="45"/>
      <c r="C23" s="45"/>
      <c r="D23" s="45"/>
      <c r="E23" s="46"/>
      <c r="F23" s="19">
        <v>951121</v>
      </c>
    </row>
    <row r="24" spans="1:6">
      <c r="A24" s="20"/>
      <c r="B24" s="21"/>
      <c r="C24" s="20"/>
      <c r="D24" s="20"/>
      <c r="E24" s="20"/>
      <c r="F24" s="20"/>
    </row>
  </sheetData>
  <mergeCells count="7">
    <mergeCell ref="A23:E23"/>
    <mergeCell ref="A2:F2"/>
    <mergeCell ref="A3:F3"/>
    <mergeCell ref="A4:F4"/>
    <mergeCell ref="C19:E19"/>
    <mergeCell ref="A21:E21"/>
    <mergeCell ref="A22:E2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dimension ref="A1:G26"/>
  <sheetViews>
    <sheetView workbookViewId="0">
      <selection activeCell="A3" sqref="A3:F3"/>
    </sheetView>
  </sheetViews>
  <sheetFormatPr defaultRowHeight="15"/>
  <cols>
    <col min="1" max="1" width="9.140625" style="40"/>
    <col min="2" max="2" width="42.28515625" style="41" customWidth="1"/>
    <col min="3" max="3" width="9.5703125" style="30" bestFit="1" customWidth="1"/>
    <col min="4" max="4" width="9.140625" style="42"/>
    <col min="5" max="5" width="9.140625" style="30"/>
    <col min="6" max="6" width="19.42578125" style="43" customWidth="1"/>
    <col min="7" max="7" width="14.7109375" style="30" hidden="1" customWidth="1"/>
    <col min="8" max="16384" width="9.140625" style="30"/>
  </cols>
  <sheetData>
    <row r="1" spans="1:7" ht="18.75">
      <c r="A1" s="66" t="s">
        <v>0</v>
      </c>
      <c r="B1" s="66"/>
      <c r="C1" s="66"/>
      <c r="D1" s="66"/>
      <c r="E1" s="66"/>
      <c r="F1" s="66"/>
    </row>
    <row r="2" spans="1:7" ht="18.75">
      <c r="A2" s="66" t="s">
        <v>68</v>
      </c>
      <c r="B2" s="66"/>
      <c r="C2" s="66"/>
      <c r="D2" s="66"/>
      <c r="E2" s="66"/>
      <c r="F2" s="66"/>
    </row>
    <row r="3" spans="1:7" ht="57.75" customHeight="1">
      <c r="A3" s="67" t="s">
        <v>117</v>
      </c>
      <c r="B3" s="68"/>
      <c r="C3" s="68"/>
      <c r="D3" s="68"/>
      <c r="E3" s="68"/>
      <c r="F3" s="69"/>
    </row>
    <row r="4" spans="1:7">
      <c r="A4" s="31" t="s">
        <v>3</v>
      </c>
      <c r="B4" s="31" t="s">
        <v>4</v>
      </c>
      <c r="C4" s="31" t="s">
        <v>5</v>
      </c>
      <c r="D4" s="31" t="s">
        <v>6</v>
      </c>
      <c r="E4" s="31" t="s">
        <v>7</v>
      </c>
      <c r="F4" s="31" t="s">
        <v>8</v>
      </c>
    </row>
    <row r="5" spans="1:7" ht="30">
      <c r="A5" s="32" t="s">
        <v>69</v>
      </c>
      <c r="B5" s="33" t="s">
        <v>70</v>
      </c>
      <c r="C5" s="14">
        <f>G5/E5</f>
        <v>20</v>
      </c>
      <c r="D5" s="34" t="s">
        <v>71</v>
      </c>
      <c r="E5" s="14">
        <v>330.4</v>
      </c>
      <c r="F5" s="14">
        <f>C5*E5</f>
        <v>6608</v>
      </c>
      <c r="G5" s="30">
        <v>6608</v>
      </c>
    </row>
    <row r="6" spans="1:7" ht="75">
      <c r="A6" s="32" t="s">
        <v>72</v>
      </c>
      <c r="B6" s="33" t="s">
        <v>73</v>
      </c>
      <c r="C6" s="14">
        <f t="shared" ref="C6:C21" si="0">G6/E6</f>
        <v>0.84999829310756847</v>
      </c>
      <c r="D6" s="34" t="s">
        <v>74</v>
      </c>
      <c r="E6" s="35">
        <v>878.79</v>
      </c>
      <c r="F6" s="14">
        <f t="shared" ref="F6:F21" si="1">C6*E6</f>
        <v>746.97</v>
      </c>
      <c r="G6" s="30">
        <v>746.97</v>
      </c>
    </row>
    <row r="7" spans="1:7" ht="30">
      <c r="A7" s="33" t="s">
        <v>107</v>
      </c>
      <c r="B7" s="33" t="s">
        <v>108</v>
      </c>
      <c r="C7" s="14">
        <f t="shared" si="0"/>
        <v>11.749989959436123</v>
      </c>
      <c r="D7" s="33" t="s">
        <v>13</v>
      </c>
      <c r="E7" s="33">
        <v>497.98</v>
      </c>
      <c r="F7" s="14">
        <f t="shared" si="1"/>
        <v>5851.26</v>
      </c>
      <c r="G7" s="30">
        <v>5851.26</v>
      </c>
    </row>
    <row r="8" spans="1:7" ht="120">
      <c r="A8" s="36" t="s">
        <v>109</v>
      </c>
      <c r="B8" s="33" t="s">
        <v>76</v>
      </c>
      <c r="C8" s="14">
        <f t="shared" si="0"/>
        <v>45.309997399895991</v>
      </c>
      <c r="D8" s="34" t="s">
        <v>74</v>
      </c>
      <c r="E8" s="35">
        <v>153.84</v>
      </c>
      <c r="F8" s="14">
        <f t="shared" si="1"/>
        <v>6970.49</v>
      </c>
      <c r="G8" s="30">
        <v>6970.49</v>
      </c>
    </row>
    <row r="9" spans="1:7" ht="105">
      <c r="A9" s="36" t="s">
        <v>110</v>
      </c>
      <c r="B9" s="33" t="s">
        <v>78</v>
      </c>
      <c r="C9" s="14">
        <f t="shared" si="0"/>
        <v>2.8299966312142066</v>
      </c>
      <c r="D9" s="34" t="s">
        <v>74</v>
      </c>
      <c r="E9" s="35">
        <v>415.58</v>
      </c>
      <c r="F9" s="14">
        <f t="shared" si="1"/>
        <v>1176.0899999999999</v>
      </c>
      <c r="G9" s="30">
        <v>1176.0899999999999</v>
      </c>
    </row>
    <row r="10" spans="1:7" ht="90">
      <c r="A10" s="36" t="s">
        <v>111</v>
      </c>
      <c r="B10" s="33" t="s">
        <v>80</v>
      </c>
      <c r="C10" s="14">
        <f t="shared" si="0"/>
        <v>4.759993328515038</v>
      </c>
      <c r="D10" s="34" t="s">
        <v>74</v>
      </c>
      <c r="E10" s="35">
        <v>1438.96</v>
      </c>
      <c r="F10" s="14">
        <f t="shared" si="1"/>
        <v>6849.44</v>
      </c>
      <c r="G10" s="30">
        <v>6849.44</v>
      </c>
    </row>
    <row r="11" spans="1:7" ht="60">
      <c r="A11" s="32" t="s">
        <v>112</v>
      </c>
      <c r="B11" s="33" t="s">
        <v>82</v>
      </c>
      <c r="C11" s="14">
        <f t="shared" si="0"/>
        <v>14.15999911744289</v>
      </c>
      <c r="D11" s="34" t="s">
        <v>74</v>
      </c>
      <c r="E11" s="35">
        <v>5891.97</v>
      </c>
      <c r="F11" s="14">
        <f t="shared" si="1"/>
        <v>83430.289999999994</v>
      </c>
      <c r="G11" s="30">
        <v>83430.289999999994</v>
      </c>
    </row>
    <row r="12" spans="1:7" ht="135">
      <c r="A12" s="32" t="s">
        <v>113</v>
      </c>
      <c r="B12" s="33" t="s">
        <v>84</v>
      </c>
      <c r="C12" s="14">
        <f t="shared" si="0"/>
        <v>5.6599990480301603</v>
      </c>
      <c r="D12" s="34" t="s">
        <v>74</v>
      </c>
      <c r="E12" s="35">
        <v>6092.63</v>
      </c>
      <c r="F12" s="14">
        <f t="shared" si="1"/>
        <v>34484.28</v>
      </c>
      <c r="G12" s="30">
        <v>34484.28</v>
      </c>
    </row>
    <row r="13" spans="1:7" ht="120">
      <c r="A13" s="32" t="s">
        <v>114</v>
      </c>
      <c r="B13" s="33" t="s">
        <v>86</v>
      </c>
      <c r="C13" s="14">
        <f t="shared" si="0"/>
        <v>1.5</v>
      </c>
      <c r="D13" s="34" t="s">
        <v>54</v>
      </c>
      <c r="E13" s="35">
        <v>77259.94</v>
      </c>
      <c r="F13" s="14">
        <f t="shared" si="1"/>
        <v>115889.91</v>
      </c>
      <c r="G13" s="30">
        <v>115889.91</v>
      </c>
    </row>
    <row r="14" spans="1:7" ht="60">
      <c r="A14" s="33" t="s">
        <v>115</v>
      </c>
      <c r="B14" s="33" t="s">
        <v>88</v>
      </c>
      <c r="C14" s="14">
        <f t="shared" si="0"/>
        <v>92.939981582796165</v>
      </c>
      <c r="D14" s="33" t="s">
        <v>89</v>
      </c>
      <c r="E14" s="5">
        <v>184.61</v>
      </c>
      <c r="F14" s="14">
        <f t="shared" si="1"/>
        <v>17157.650000000001</v>
      </c>
      <c r="G14" s="37">
        <v>17157.650000000001</v>
      </c>
    </row>
    <row r="15" spans="1:7" ht="150">
      <c r="A15" s="32" t="s">
        <v>116</v>
      </c>
      <c r="B15" s="33" t="s">
        <v>91</v>
      </c>
      <c r="C15" s="14">
        <f t="shared" si="0"/>
        <v>24.779999423721279</v>
      </c>
      <c r="D15" s="34" t="s">
        <v>74</v>
      </c>
      <c r="E15" s="35">
        <v>4858.76</v>
      </c>
      <c r="F15" s="14">
        <f t="shared" si="1"/>
        <v>120400.07</v>
      </c>
      <c r="G15" s="37">
        <v>120400.07</v>
      </c>
    </row>
    <row r="16" spans="1:7">
      <c r="A16" s="38">
        <v>12</v>
      </c>
      <c r="B16" s="39" t="s">
        <v>92</v>
      </c>
      <c r="C16" s="14"/>
      <c r="D16" s="34"/>
      <c r="E16" s="35"/>
      <c r="F16" s="14"/>
    </row>
    <row r="17" spans="1:7">
      <c r="A17" s="38" t="s">
        <v>93</v>
      </c>
      <c r="B17" s="33" t="s">
        <v>94</v>
      </c>
      <c r="C17" s="14">
        <f t="shared" si="0"/>
        <v>45.310446075663464</v>
      </c>
      <c r="D17" s="34" t="s">
        <v>74</v>
      </c>
      <c r="E17" s="35">
        <v>177.1</v>
      </c>
      <c r="F17" s="14">
        <f t="shared" si="1"/>
        <v>8024.48</v>
      </c>
      <c r="G17" s="30">
        <v>8024.48</v>
      </c>
    </row>
    <row r="18" spans="1:7">
      <c r="A18" s="38" t="s">
        <v>95</v>
      </c>
      <c r="B18" s="33" t="s">
        <v>96</v>
      </c>
      <c r="C18" s="14">
        <f t="shared" si="0"/>
        <v>2.8299906588274077</v>
      </c>
      <c r="D18" s="34" t="s">
        <v>74</v>
      </c>
      <c r="E18" s="35">
        <v>363.98</v>
      </c>
      <c r="F18" s="14">
        <f t="shared" si="1"/>
        <v>1030.06</v>
      </c>
      <c r="G18" s="30">
        <v>1030.06</v>
      </c>
    </row>
    <row r="19" spans="1:7">
      <c r="A19" s="38" t="s">
        <v>97</v>
      </c>
      <c r="B19" s="33" t="s">
        <v>98</v>
      </c>
      <c r="C19" s="14">
        <f t="shared" si="0"/>
        <v>19.179999328611235</v>
      </c>
      <c r="D19" s="34" t="s">
        <v>74</v>
      </c>
      <c r="E19" s="35">
        <v>893.67</v>
      </c>
      <c r="F19" s="14">
        <f t="shared" si="1"/>
        <v>17140.59</v>
      </c>
      <c r="G19" s="30">
        <v>17140.59</v>
      </c>
    </row>
    <row r="20" spans="1:7">
      <c r="A20" s="38" t="s">
        <v>99</v>
      </c>
      <c r="B20" s="33" t="s">
        <v>100</v>
      </c>
      <c r="C20" s="14">
        <f t="shared" si="0"/>
        <v>38.35</v>
      </c>
      <c r="D20" s="34" t="s">
        <v>74</v>
      </c>
      <c r="E20" s="35">
        <v>496.4</v>
      </c>
      <c r="F20" s="14">
        <f t="shared" si="1"/>
        <v>19036.939999999999</v>
      </c>
      <c r="G20" s="30">
        <v>19036.939999999999</v>
      </c>
    </row>
    <row r="21" spans="1:7">
      <c r="A21" s="38" t="s">
        <v>101</v>
      </c>
      <c r="B21" s="33" t="s">
        <v>102</v>
      </c>
      <c r="C21" s="14">
        <f t="shared" si="0"/>
        <v>4.7599897509730473</v>
      </c>
      <c r="D21" s="34" t="s">
        <v>74</v>
      </c>
      <c r="E21" s="35">
        <v>819.59</v>
      </c>
      <c r="F21" s="14">
        <f t="shared" si="1"/>
        <v>3901.2400000000002</v>
      </c>
      <c r="G21" s="30">
        <v>3901.24</v>
      </c>
    </row>
    <row r="22" spans="1:7">
      <c r="A22" s="38"/>
      <c r="B22" s="39"/>
      <c r="C22" s="35"/>
      <c r="D22" s="34"/>
      <c r="E22" s="35" t="s">
        <v>103</v>
      </c>
      <c r="F22" s="14">
        <f>SUM(F5:F21)</f>
        <v>448697.76</v>
      </c>
    </row>
    <row r="23" spans="1:7" ht="30">
      <c r="A23" s="38"/>
      <c r="B23" s="39"/>
      <c r="C23" s="35"/>
      <c r="D23" s="34"/>
      <c r="E23" s="33" t="s">
        <v>104</v>
      </c>
      <c r="F23" s="33">
        <f>F22*12/100</f>
        <v>53843.731200000002</v>
      </c>
    </row>
    <row r="24" spans="1:7">
      <c r="A24" s="38"/>
      <c r="B24" s="39"/>
      <c r="C24" s="35"/>
      <c r="D24" s="34"/>
      <c r="E24" s="33"/>
      <c r="F24" s="33">
        <f>F23+F22</f>
        <v>502541.49119999999</v>
      </c>
    </row>
    <row r="25" spans="1:7" ht="30">
      <c r="A25" s="38"/>
      <c r="B25" s="39"/>
      <c r="C25" s="35"/>
      <c r="D25" s="34"/>
      <c r="E25" s="33" t="s">
        <v>105</v>
      </c>
      <c r="F25" s="33">
        <f>F24*1/100</f>
        <v>5025.4149120000002</v>
      </c>
    </row>
    <row r="26" spans="1:7">
      <c r="A26" s="38"/>
      <c r="B26" s="39"/>
      <c r="C26" s="35"/>
      <c r="D26" s="34"/>
      <c r="E26" s="33" t="s">
        <v>103</v>
      </c>
      <c r="F26" s="33">
        <f>F25+F24</f>
        <v>507566.906112</v>
      </c>
    </row>
  </sheetData>
  <mergeCells count="3">
    <mergeCell ref="A1:F1"/>
    <mergeCell ref="A2:F2"/>
    <mergeCell ref="A3:F3"/>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dimension ref="A1:G25"/>
  <sheetViews>
    <sheetView workbookViewId="0">
      <selection activeCell="A3" sqref="A3:F3"/>
    </sheetView>
  </sheetViews>
  <sheetFormatPr defaultRowHeight="15"/>
  <cols>
    <col min="1" max="1" width="9.140625" style="40"/>
    <col min="2" max="2" width="42.28515625" style="41" customWidth="1"/>
    <col min="3" max="3" width="9.5703125" style="30" bestFit="1" customWidth="1"/>
    <col min="4" max="4" width="9.140625" style="42"/>
    <col min="5" max="5" width="9.140625" style="30"/>
    <col min="6" max="6" width="19.42578125" style="43" customWidth="1"/>
    <col min="7" max="7" width="14.7109375" style="30" hidden="1" customWidth="1"/>
    <col min="8" max="16384" width="9.140625" style="30"/>
  </cols>
  <sheetData>
    <row r="1" spans="1:7" ht="18.75">
      <c r="A1" s="66" t="s">
        <v>0</v>
      </c>
      <c r="B1" s="66"/>
      <c r="C1" s="66"/>
      <c r="D1" s="66"/>
      <c r="E1" s="66"/>
      <c r="F1" s="66"/>
    </row>
    <row r="2" spans="1:7" ht="18.75">
      <c r="A2" s="66" t="s">
        <v>68</v>
      </c>
      <c r="B2" s="66"/>
      <c r="C2" s="66"/>
      <c r="D2" s="66"/>
      <c r="E2" s="66"/>
      <c r="F2" s="66"/>
    </row>
    <row r="3" spans="1:7" ht="57.75" customHeight="1">
      <c r="A3" s="67" t="s">
        <v>118</v>
      </c>
      <c r="B3" s="67"/>
      <c r="C3" s="67"/>
      <c r="D3" s="67"/>
      <c r="E3" s="67"/>
      <c r="F3" s="67"/>
    </row>
    <row r="4" spans="1:7">
      <c r="A4" s="31" t="s">
        <v>3</v>
      </c>
      <c r="B4" s="31" t="s">
        <v>4</v>
      </c>
      <c r="C4" s="31" t="s">
        <v>5</v>
      </c>
      <c r="D4" s="31" t="s">
        <v>6</v>
      </c>
      <c r="E4" s="31" t="s">
        <v>7</v>
      </c>
      <c r="F4" s="31" t="s">
        <v>8</v>
      </c>
    </row>
    <row r="5" spans="1:7" ht="30">
      <c r="A5" s="32" t="s">
        <v>69</v>
      </c>
      <c r="B5" s="33" t="s">
        <v>70</v>
      </c>
      <c r="C5" s="14">
        <f>G5/E5</f>
        <v>10</v>
      </c>
      <c r="D5" s="34" t="s">
        <v>71</v>
      </c>
      <c r="E5" s="14">
        <v>330.4</v>
      </c>
      <c r="F5" s="14">
        <f>C5*E5</f>
        <v>3304</v>
      </c>
      <c r="G5" s="30">
        <v>3304</v>
      </c>
    </row>
    <row r="6" spans="1:7" ht="75">
      <c r="A6" s="32" t="s">
        <v>72</v>
      </c>
      <c r="B6" s="33" t="s">
        <v>73</v>
      </c>
      <c r="C6" s="14">
        <f t="shared" ref="C6:C20" si="0">G6/E6</f>
        <v>10.050102982510042</v>
      </c>
      <c r="D6" s="34" t="s">
        <v>74</v>
      </c>
      <c r="E6" s="35">
        <v>878.79</v>
      </c>
      <c r="F6" s="14">
        <f t="shared" ref="F6:F20" si="1">C6*E6</f>
        <v>8831.93</v>
      </c>
      <c r="G6" s="30">
        <v>8831.93</v>
      </c>
    </row>
    <row r="7" spans="1:7" ht="120">
      <c r="A7" s="36" t="s">
        <v>75</v>
      </c>
      <c r="B7" s="33" t="s">
        <v>76</v>
      </c>
      <c r="C7" s="14">
        <f t="shared" si="0"/>
        <v>50.259945397815912</v>
      </c>
      <c r="D7" s="34" t="s">
        <v>74</v>
      </c>
      <c r="E7" s="35">
        <v>153.84</v>
      </c>
      <c r="F7" s="14">
        <f t="shared" si="1"/>
        <v>7731.99</v>
      </c>
      <c r="G7" s="30">
        <v>7731.99</v>
      </c>
    </row>
    <row r="8" spans="1:7" ht="105">
      <c r="A8" s="36" t="s">
        <v>77</v>
      </c>
      <c r="B8" s="33" t="s">
        <v>78</v>
      </c>
      <c r="C8" s="14">
        <f t="shared" si="0"/>
        <v>5.0299821935608069</v>
      </c>
      <c r="D8" s="34" t="s">
        <v>74</v>
      </c>
      <c r="E8" s="35">
        <v>415.58</v>
      </c>
      <c r="F8" s="14">
        <f t="shared" si="1"/>
        <v>2090.36</v>
      </c>
      <c r="G8" s="30">
        <v>2090.36</v>
      </c>
    </row>
    <row r="9" spans="1:7" ht="90">
      <c r="A9" s="36" t="s">
        <v>79</v>
      </c>
      <c r="B9" s="33" t="s">
        <v>80</v>
      </c>
      <c r="C9" s="14">
        <f t="shared" si="0"/>
        <v>8.4399983321287593</v>
      </c>
      <c r="D9" s="34" t="s">
        <v>74</v>
      </c>
      <c r="E9" s="35">
        <v>1438.96</v>
      </c>
      <c r="F9" s="14">
        <f t="shared" si="1"/>
        <v>12144.82</v>
      </c>
      <c r="G9" s="30">
        <v>12144.82</v>
      </c>
    </row>
    <row r="10" spans="1:7" ht="60">
      <c r="A10" s="32" t="s">
        <v>81</v>
      </c>
      <c r="B10" s="33" t="s">
        <v>82</v>
      </c>
      <c r="C10" s="14">
        <f t="shared" si="0"/>
        <v>21.709998523414068</v>
      </c>
      <c r="D10" s="34" t="s">
        <v>74</v>
      </c>
      <c r="E10" s="35">
        <v>5891.97</v>
      </c>
      <c r="F10" s="14">
        <f t="shared" si="1"/>
        <v>127914.65999999999</v>
      </c>
      <c r="G10" s="30">
        <v>127914.66</v>
      </c>
    </row>
    <row r="11" spans="1:7" ht="135">
      <c r="A11" s="32" t="s">
        <v>83</v>
      </c>
      <c r="B11" s="33" t="s">
        <v>84</v>
      </c>
      <c r="C11" s="14">
        <f t="shared" si="0"/>
        <v>10.049999753800904</v>
      </c>
      <c r="D11" s="34" t="s">
        <v>74</v>
      </c>
      <c r="E11" s="35">
        <v>6092.63</v>
      </c>
      <c r="F11" s="14">
        <f t="shared" si="1"/>
        <v>61230.93</v>
      </c>
      <c r="G11" s="30">
        <v>61230.93</v>
      </c>
    </row>
    <row r="12" spans="1:7" ht="120">
      <c r="A12" s="32" t="s">
        <v>85</v>
      </c>
      <c r="B12" s="33" t="s">
        <v>86</v>
      </c>
      <c r="C12" s="14">
        <f t="shared" si="0"/>
        <v>2.4199999378720718</v>
      </c>
      <c r="D12" s="34" t="s">
        <v>54</v>
      </c>
      <c r="E12" s="35">
        <v>77259.94</v>
      </c>
      <c r="F12" s="14">
        <f t="shared" si="1"/>
        <v>186969.05</v>
      </c>
      <c r="G12" s="30">
        <v>186969.05</v>
      </c>
    </row>
    <row r="13" spans="1:7" ht="60">
      <c r="A13" s="33" t="s">
        <v>87</v>
      </c>
      <c r="B13" s="33" t="s">
        <v>88</v>
      </c>
      <c r="C13" s="14">
        <f t="shared" si="0"/>
        <v>164.96284058285033</v>
      </c>
      <c r="D13" s="33" t="s">
        <v>89</v>
      </c>
      <c r="E13" s="5">
        <v>184.61</v>
      </c>
      <c r="F13" s="14">
        <f t="shared" si="1"/>
        <v>30453.79</v>
      </c>
      <c r="G13" s="37">
        <v>30453.79</v>
      </c>
    </row>
    <row r="14" spans="1:7" ht="150">
      <c r="A14" s="32" t="s">
        <v>90</v>
      </c>
      <c r="B14" s="33" t="s">
        <v>91</v>
      </c>
      <c r="C14" s="14">
        <f t="shared" si="0"/>
        <v>5.0299994237212786</v>
      </c>
      <c r="D14" s="34" t="s">
        <v>74</v>
      </c>
      <c r="E14" s="35">
        <v>4858.76</v>
      </c>
      <c r="F14" s="14">
        <f t="shared" si="1"/>
        <v>24439.56</v>
      </c>
      <c r="G14" s="37">
        <v>24439.56</v>
      </c>
    </row>
    <row r="15" spans="1:7">
      <c r="A15" s="38">
        <v>11</v>
      </c>
      <c r="B15" s="39" t="s">
        <v>92</v>
      </c>
      <c r="C15" s="14"/>
      <c r="D15" s="34"/>
      <c r="E15" s="35"/>
      <c r="F15" s="14"/>
    </row>
    <row r="16" spans="1:7">
      <c r="A16" s="38" t="s">
        <v>93</v>
      </c>
      <c r="B16" s="33" t="s">
        <v>94</v>
      </c>
      <c r="C16" s="14">
        <f t="shared" si="0"/>
        <v>50.261942405420662</v>
      </c>
      <c r="D16" s="34" t="s">
        <v>74</v>
      </c>
      <c r="E16" s="35">
        <v>177.1</v>
      </c>
      <c r="F16" s="14">
        <f t="shared" si="1"/>
        <v>8901.39</v>
      </c>
      <c r="G16" s="30">
        <v>8901.39</v>
      </c>
    </row>
    <row r="17" spans="1:7">
      <c r="A17" s="38" t="s">
        <v>95</v>
      </c>
      <c r="B17" s="33" t="s">
        <v>96</v>
      </c>
      <c r="C17" s="14">
        <f t="shared" si="0"/>
        <v>5.0299741744051865</v>
      </c>
      <c r="D17" s="34" t="s">
        <v>74</v>
      </c>
      <c r="E17" s="35">
        <v>363.98</v>
      </c>
      <c r="F17" s="14">
        <f t="shared" si="1"/>
        <v>1830.81</v>
      </c>
      <c r="G17" s="30">
        <v>1830.81</v>
      </c>
    </row>
    <row r="18" spans="1:7">
      <c r="A18" s="38" t="s">
        <v>97</v>
      </c>
      <c r="B18" s="33" t="s">
        <v>98</v>
      </c>
      <c r="C18" s="14">
        <f t="shared" si="0"/>
        <v>15.819989481575975</v>
      </c>
      <c r="D18" s="34" t="s">
        <v>74</v>
      </c>
      <c r="E18" s="35">
        <v>893.67</v>
      </c>
      <c r="F18" s="14">
        <f t="shared" si="1"/>
        <v>14137.85</v>
      </c>
      <c r="G18" s="30">
        <v>14137.85</v>
      </c>
    </row>
    <row r="19" spans="1:7">
      <c r="A19" s="38" t="s">
        <v>99</v>
      </c>
      <c r="B19" s="33" t="s">
        <v>100</v>
      </c>
      <c r="C19" s="14">
        <f t="shared" si="0"/>
        <v>31.64089443996777</v>
      </c>
      <c r="D19" s="34" t="s">
        <v>74</v>
      </c>
      <c r="E19" s="35">
        <v>496.4</v>
      </c>
      <c r="F19" s="14">
        <f t="shared" si="1"/>
        <v>15706.54</v>
      </c>
      <c r="G19" s="30">
        <v>15706.54</v>
      </c>
    </row>
    <row r="20" spans="1:7">
      <c r="A20" s="38" t="s">
        <v>101</v>
      </c>
      <c r="B20" s="33" t="s">
        <v>102</v>
      </c>
      <c r="C20" s="14">
        <f t="shared" si="0"/>
        <v>8.4399882868263401</v>
      </c>
      <c r="D20" s="34" t="s">
        <v>74</v>
      </c>
      <c r="E20" s="35">
        <v>819.59</v>
      </c>
      <c r="F20" s="14">
        <f t="shared" si="1"/>
        <v>6917.33</v>
      </c>
      <c r="G20" s="30">
        <v>6917.33</v>
      </c>
    </row>
    <row r="21" spans="1:7">
      <c r="A21" s="38"/>
      <c r="B21" s="39"/>
      <c r="C21" s="35"/>
      <c r="D21" s="34"/>
      <c r="E21" s="35" t="s">
        <v>103</v>
      </c>
      <c r="F21" s="14">
        <f>SUM(F5:F20)</f>
        <v>512605.00999999995</v>
      </c>
    </row>
    <row r="22" spans="1:7" ht="30">
      <c r="A22" s="38"/>
      <c r="B22" s="39"/>
      <c r="C22" s="35"/>
      <c r="D22" s="34"/>
      <c r="E22" s="33" t="s">
        <v>104</v>
      </c>
      <c r="F22" s="33">
        <f>F21*12/100</f>
        <v>61512.60119999999</v>
      </c>
    </row>
    <row r="23" spans="1:7">
      <c r="A23" s="38"/>
      <c r="B23" s="39"/>
      <c r="C23" s="35"/>
      <c r="D23" s="34"/>
      <c r="E23" s="33"/>
      <c r="F23" s="33">
        <f>F22+F21</f>
        <v>574117.61119999993</v>
      </c>
    </row>
    <row r="24" spans="1:7" ht="30">
      <c r="A24" s="38"/>
      <c r="B24" s="39"/>
      <c r="C24" s="35"/>
      <c r="D24" s="34"/>
      <c r="E24" s="33" t="s">
        <v>105</v>
      </c>
      <c r="F24" s="33">
        <f>F23*1/100</f>
        <v>5741.1761119999992</v>
      </c>
    </row>
    <row r="25" spans="1:7">
      <c r="A25" s="38"/>
      <c r="B25" s="39"/>
      <c r="C25" s="35"/>
      <c r="D25" s="34"/>
      <c r="E25" s="33" t="s">
        <v>103</v>
      </c>
      <c r="F25" s="33">
        <f>F24+F23</f>
        <v>579858.78731199994</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25"/>
  <sheetViews>
    <sheetView topLeftCell="A16" workbookViewId="0">
      <selection activeCell="F25" sqref="F25"/>
    </sheetView>
  </sheetViews>
  <sheetFormatPr defaultRowHeight="15"/>
  <cols>
    <col min="1" max="1" width="9.140625" style="40"/>
    <col min="2" max="2" width="42.28515625" style="41" customWidth="1"/>
    <col min="3" max="3" width="9.5703125" style="30" bestFit="1" customWidth="1"/>
    <col min="4" max="4" width="9.140625" style="42"/>
    <col min="5" max="5" width="9.140625" style="30"/>
    <col min="6" max="6" width="19.42578125" style="43" customWidth="1"/>
    <col min="7" max="7" width="14.7109375" style="30" hidden="1" customWidth="1"/>
    <col min="8" max="16384" width="9.140625" style="30"/>
  </cols>
  <sheetData>
    <row r="1" spans="1:7" ht="18.75">
      <c r="A1" s="66" t="s">
        <v>0</v>
      </c>
      <c r="B1" s="66"/>
      <c r="C1" s="66"/>
      <c r="D1" s="66"/>
      <c r="E1" s="66"/>
      <c r="F1" s="66"/>
    </row>
    <row r="2" spans="1:7" ht="18.75">
      <c r="A2" s="66" t="s">
        <v>68</v>
      </c>
      <c r="B2" s="66"/>
      <c r="C2" s="66"/>
      <c r="D2" s="66"/>
      <c r="E2" s="66"/>
      <c r="F2" s="66"/>
    </row>
    <row r="3" spans="1:7" ht="57.75" customHeight="1">
      <c r="A3" s="67" t="s">
        <v>119</v>
      </c>
      <c r="B3" s="67"/>
      <c r="C3" s="67"/>
      <c r="D3" s="67"/>
      <c r="E3" s="67"/>
      <c r="F3" s="67"/>
    </row>
    <row r="4" spans="1:7">
      <c r="A4" s="31" t="s">
        <v>3</v>
      </c>
      <c r="B4" s="31" t="s">
        <v>4</v>
      </c>
      <c r="C4" s="31" t="s">
        <v>5</v>
      </c>
      <c r="D4" s="31" t="s">
        <v>6</v>
      </c>
      <c r="E4" s="31" t="s">
        <v>7</v>
      </c>
      <c r="F4" s="31" t="s">
        <v>8</v>
      </c>
    </row>
    <row r="5" spans="1:7" ht="30">
      <c r="A5" s="32" t="s">
        <v>69</v>
      </c>
      <c r="B5" s="33" t="s">
        <v>70</v>
      </c>
      <c r="C5" s="14">
        <f>G5/E5</f>
        <v>10</v>
      </c>
      <c r="D5" s="34" t="s">
        <v>71</v>
      </c>
      <c r="E5" s="14">
        <v>330.4</v>
      </c>
      <c r="F5" s="14">
        <f>C5*E5</f>
        <v>3304</v>
      </c>
      <c r="G5" s="30">
        <v>3304</v>
      </c>
    </row>
    <row r="6" spans="1:7" ht="75">
      <c r="A6" s="32" t="s">
        <v>72</v>
      </c>
      <c r="B6" s="33" t="s">
        <v>73</v>
      </c>
      <c r="C6" s="14">
        <f t="shared" ref="C6:C20" si="0">G6/E6</f>
        <v>8.4899919207091568</v>
      </c>
      <c r="D6" s="34" t="s">
        <v>74</v>
      </c>
      <c r="E6" s="35">
        <v>878.79</v>
      </c>
      <c r="F6" s="14">
        <f t="shared" ref="F6:F20" si="1">C6*E6</f>
        <v>7460.9199999999992</v>
      </c>
      <c r="G6" s="30">
        <v>7460.92</v>
      </c>
    </row>
    <row r="7" spans="1:7" ht="120">
      <c r="A7" s="36" t="s">
        <v>75</v>
      </c>
      <c r="B7" s="33" t="s">
        <v>76</v>
      </c>
      <c r="C7" s="14">
        <f t="shared" si="0"/>
        <v>67.959763390535628</v>
      </c>
      <c r="D7" s="34" t="s">
        <v>74</v>
      </c>
      <c r="E7" s="35">
        <v>153.84</v>
      </c>
      <c r="F7" s="14">
        <f t="shared" si="1"/>
        <v>10454.93</v>
      </c>
      <c r="G7" s="30">
        <v>10454.93</v>
      </c>
    </row>
    <row r="8" spans="1:7" ht="105">
      <c r="A8" s="36" t="s">
        <v>77</v>
      </c>
      <c r="B8" s="33" t="s">
        <v>78</v>
      </c>
      <c r="C8" s="14">
        <f t="shared" si="0"/>
        <v>6.7999903748977335</v>
      </c>
      <c r="D8" s="34" t="s">
        <v>74</v>
      </c>
      <c r="E8" s="35">
        <v>415.58</v>
      </c>
      <c r="F8" s="14">
        <f t="shared" si="1"/>
        <v>2825.94</v>
      </c>
      <c r="G8" s="30">
        <v>2825.94</v>
      </c>
    </row>
    <row r="9" spans="1:7" ht="90">
      <c r="A9" s="36" t="s">
        <v>79</v>
      </c>
      <c r="B9" s="33" t="s">
        <v>80</v>
      </c>
      <c r="C9" s="14">
        <f t="shared" si="0"/>
        <v>11.419997776171678</v>
      </c>
      <c r="D9" s="34" t="s">
        <v>74</v>
      </c>
      <c r="E9" s="35">
        <v>1438.96</v>
      </c>
      <c r="F9" s="14">
        <f t="shared" si="1"/>
        <v>16432.919999999998</v>
      </c>
      <c r="G9" s="30">
        <v>16432.919999999998</v>
      </c>
    </row>
    <row r="10" spans="1:7" ht="60">
      <c r="A10" s="32" t="s">
        <v>81</v>
      </c>
      <c r="B10" s="33" t="s">
        <v>82</v>
      </c>
      <c r="C10" s="14">
        <f t="shared" si="0"/>
        <v>29.359998438552811</v>
      </c>
      <c r="D10" s="34" t="s">
        <v>74</v>
      </c>
      <c r="E10" s="35">
        <v>5891.97</v>
      </c>
      <c r="F10" s="14">
        <f t="shared" si="1"/>
        <v>172988.23</v>
      </c>
      <c r="G10" s="30">
        <v>172988.23</v>
      </c>
    </row>
    <row r="11" spans="1:7" ht="135">
      <c r="A11" s="32" t="s">
        <v>83</v>
      </c>
      <c r="B11" s="33" t="s">
        <v>84</v>
      </c>
      <c r="C11" s="14">
        <f t="shared" si="0"/>
        <v>13.589999720974356</v>
      </c>
      <c r="D11" s="34" t="s">
        <v>74</v>
      </c>
      <c r="E11" s="35">
        <v>6092.63</v>
      </c>
      <c r="F11" s="14">
        <f t="shared" si="1"/>
        <v>82798.84</v>
      </c>
      <c r="G11" s="30">
        <v>82798.84</v>
      </c>
    </row>
    <row r="12" spans="1:7" ht="120">
      <c r="A12" s="32" t="s">
        <v>85</v>
      </c>
      <c r="B12" s="33" t="s">
        <v>86</v>
      </c>
      <c r="C12" s="14">
        <f t="shared" si="0"/>
        <v>3.2699999508153903</v>
      </c>
      <c r="D12" s="34" t="s">
        <v>54</v>
      </c>
      <c r="E12" s="35">
        <v>77259.94</v>
      </c>
      <c r="F12" s="14">
        <f t="shared" si="1"/>
        <v>252640</v>
      </c>
      <c r="G12" s="30">
        <v>252640</v>
      </c>
    </row>
    <row r="13" spans="1:7" ht="60">
      <c r="A13" s="33" t="s">
        <v>87</v>
      </c>
      <c r="B13" s="33" t="s">
        <v>88</v>
      </c>
      <c r="C13" s="14">
        <f t="shared" si="0"/>
        <v>223.04999729158766</v>
      </c>
      <c r="D13" s="33" t="s">
        <v>89</v>
      </c>
      <c r="E13" s="5">
        <v>184.61</v>
      </c>
      <c r="F13" s="14">
        <f t="shared" si="1"/>
        <v>41177.26</v>
      </c>
      <c r="G13" s="37">
        <v>41177.26</v>
      </c>
    </row>
    <row r="14" spans="1:7" ht="150">
      <c r="A14" s="32" t="s">
        <v>90</v>
      </c>
      <c r="B14" s="33" t="s">
        <v>91</v>
      </c>
      <c r="C14" s="14">
        <f t="shared" si="0"/>
        <v>4.25</v>
      </c>
      <c r="D14" s="34" t="s">
        <v>74</v>
      </c>
      <c r="E14" s="35">
        <v>4858.76</v>
      </c>
      <c r="F14" s="14">
        <f t="shared" si="1"/>
        <v>20649.73</v>
      </c>
      <c r="G14" s="37">
        <v>20649.73</v>
      </c>
    </row>
    <row r="15" spans="1:7">
      <c r="A15" s="38">
        <v>11</v>
      </c>
      <c r="B15" s="39" t="s">
        <v>92</v>
      </c>
      <c r="C15" s="14"/>
      <c r="D15" s="34"/>
      <c r="E15" s="35"/>
      <c r="F15" s="14"/>
    </row>
    <row r="16" spans="1:7">
      <c r="A16" s="38" t="s">
        <v>93</v>
      </c>
      <c r="B16" s="33" t="s">
        <v>94</v>
      </c>
      <c r="C16" s="14">
        <f t="shared" si="0"/>
        <v>67.959966120835688</v>
      </c>
      <c r="D16" s="34" t="s">
        <v>74</v>
      </c>
      <c r="E16" s="35">
        <v>177.1</v>
      </c>
      <c r="F16" s="14">
        <f t="shared" si="1"/>
        <v>12035.71</v>
      </c>
      <c r="G16" s="30">
        <v>12035.71</v>
      </c>
    </row>
    <row r="17" spans="1:7">
      <c r="A17" s="38" t="s">
        <v>95</v>
      </c>
      <c r="B17" s="33" t="s">
        <v>96</v>
      </c>
      <c r="C17" s="14">
        <f t="shared" si="0"/>
        <v>6.7999890103851852</v>
      </c>
      <c r="D17" s="34" t="s">
        <v>74</v>
      </c>
      <c r="E17" s="35">
        <v>363.98</v>
      </c>
      <c r="F17" s="14">
        <f t="shared" si="1"/>
        <v>2475.06</v>
      </c>
      <c r="G17" s="30">
        <v>2475.06</v>
      </c>
    </row>
    <row r="18" spans="1:7">
      <c r="A18" s="38" t="s">
        <v>97</v>
      </c>
      <c r="B18" s="33" t="s">
        <v>98</v>
      </c>
      <c r="C18" s="14">
        <f t="shared" si="0"/>
        <v>20.29999888101872</v>
      </c>
      <c r="D18" s="34" t="s">
        <v>74</v>
      </c>
      <c r="E18" s="35">
        <v>893.67</v>
      </c>
      <c r="F18" s="14">
        <f t="shared" si="1"/>
        <v>18141.5</v>
      </c>
      <c r="G18" s="30">
        <v>18141.5</v>
      </c>
    </row>
    <row r="19" spans="1:7">
      <c r="A19" s="38" t="s">
        <v>99</v>
      </c>
      <c r="B19" s="33" t="s">
        <v>100</v>
      </c>
      <c r="C19" s="14">
        <f t="shared" si="0"/>
        <v>40.589987912973406</v>
      </c>
      <c r="D19" s="34" t="s">
        <v>74</v>
      </c>
      <c r="E19" s="35">
        <v>496.4</v>
      </c>
      <c r="F19" s="14">
        <f t="shared" si="1"/>
        <v>20148.87</v>
      </c>
      <c r="G19" s="30">
        <v>20148.87</v>
      </c>
    </row>
    <row r="20" spans="1:7">
      <c r="A20" s="38" t="s">
        <v>101</v>
      </c>
      <c r="B20" s="33" t="s">
        <v>102</v>
      </c>
      <c r="C20" s="14">
        <f t="shared" si="0"/>
        <v>11.4199904830464</v>
      </c>
      <c r="D20" s="34" t="s">
        <v>74</v>
      </c>
      <c r="E20" s="35">
        <v>819.59</v>
      </c>
      <c r="F20" s="14">
        <f t="shared" si="1"/>
        <v>9359.7099999999991</v>
      </c>
      <c r="G20" s="30">
        <v>9359.7099999999991</v>
      </c>
    </row>
    <row r="21" spans="1:7">
      <c r="A21" s="38"/>
      <c r="B21" s="39"/>
      <c r="C21" s="35"/>
      <c r="D21" s="34"/>
      <c r="E21" s="35" t="s">
        <v>103</v>
      </c>
      <c r="F21" s="14">
        <f>SUM(F5:F20)</f>
        <v>672893.62</v>
      </c>
    </row>
    <row r="22" spans="1:7" ht="30">
      <c r="A22" s="38"/>
      <c r="B22" s="39"/>
      <c r="C22" s="35"/>
      <c r="D22" s="34"/>
      <c r="E22" s="33" t="s">
        <v>104</v>
      </c>
      <c r="F22" s="33">
        <f>F21*12/100</f>
        <v>80747.234400000001</v>
      </c>
    </row>
    <row r="23" spans="1:7">
      <c r="A23" s="38"/>
      <c r="B23" s="39"/>
      <c r="C23" s="35"/>
      <c r="D23" s="34"/>
      <c r="E23" s="33"/>
      <c r="F23" s="33">
        <f>F22+F21</f>
        <v>753640.85439999995</v>
      </c>
    </row>
    <row r="24" spans="1:7" ht="30">
      <c r="A24" s="38"/>
      <c r="B24" s="39"/>
      <c r="C24" s="35"/>
      <c r="D24" s="34"/>
      <c r="E24" s="33" t="s">
        <v>105</v>
      </c>
      <c r="F24" s="33">
        <f>F23*1/100</f>
        <v>7536.4085439999999</v>
      </c>
    </row>
    <row r="25" spans="1:7">
      <c r="A25" s="38"/>
      <c r="B25" s="39"/>
      <c r="C25" s="35"/>
      <c r="D25" s="34"/>
      <c r="E25" s="33" t="s">
        <v>103</v>
      </c>
      <c r="F25" s="33">
        <f>F24+F23</f>
        <v>761177.26294399996</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25"/>
  <sheetViews>
    <sheetView workbookViewId="0">
      <selection activeCell="A3" sqref="A3:F3"/>
    </sheetView>
  </sheetViews>
  <sheetFormatPr defaultRowHeight="15"/>
  <cols>
    <col min="1" max="1" width="9.140625" style="40"/>
    <col min="2" max="2" width="42.28515625" style="41" customWidth="1"/>
    <col min="3" max="3" width="9.5703125" style="30" bestFit="1" customWidth="1"/>
    <col min="4" max="4" width="9.140625" style="42"/>
    <col min="5" max="5" width="9.140625" style="30"/>
    <col min="6" max="6" width="19.42578125" style="43" customWidth="1"/>
    <col min="7" max="7" width="14.7109375" style="30" hidden="1" customWidth="1"/>
    <col min="8" max="16384" width="9.140625" style="30"/>
  </cols>
  <sheetData>
    <row r="1" spans="1:7" ht="18.75">
      <c r="A1" s="66" t="s">
        <v>0</v>
      </c>
      <c r="B1" s="66"/>
      <c r="C1" s="66"/>
      <c r="D1" s="66"/>
      <c r="E1" s="66"/>
      <c r="F1" s="66"/>
    </row>
    <row r="2" spans="1:7" ht="18.75">
      <c r="A2" s="66" t="s">
        <v>68</v>
      </c>
      <c r="B2" s="66"/>
      <c r="C2" s="66"/>
      <c r="D2" s="66"/>
      <c r="E2" s="66"/>
      <c r="F2" s="66"/>
    </row>
    <row r="3" spans="1:7" ht="57.75" customHeight="1">
      <c r="A3" s="67" t="s">
        <v>120</v>
      </c>
      <c r="B3" s="67"/>
      <c r="C3" s="67"/>
      <c r="D3" s="67"/>
      <c r="E3" s="67"/>
      <c r="F3" s="67"/>
    </row>
    <row r="4" spans="1:7">
      <c r="A4" s="31" t="s">
        <v>3</v>
      </c>
      <c r="B4" s="31" t="s">
        <v>4</v>
      </c>
      <c r="C4" s="31" t="s">
        <v>5</v>
      </c>
      <c r="D4" s="31" t="s">
        <v>6</v>
      </c>
      <c r="E4" s="31" t="s">
        <v>7</v>
      </c>
      <c r="F4" s="31" t="s">
        <v>8</v>
      </c>
    </row>
    <row r="5" spans="1:7" ht="30">
      <c r="A5" s="32" t="s">
        <v>69</v>
      </c>
      <c r="B5" s="33" t="s">
        <v>70</v>
      </c>
      <c r="C5" s="14">
        <f>G5/E5</f>
        <v>10</v>
      </c>
      <c r="D5" s="34" t="s">
        <v>71</v>
      </c>
      <c r="E5" s="14">
        <v>330.4</v>
      </c>
      <c r="F5" s="14">
        <f>C5*E5</f>
        <v>3304</v>
      </c>
      <c r="G5" s="30">
        <v>3304</v>
      </c>
    </row>
    <row r="6" spans="1:7" ht="75">
      <c r="A6" s="32" t="s">
        <v>72</v>
      </c>
      <c r="B6" s="33" t="s">
        <v>73</v>
      </c>
      <c r="C6" s="14">
        <f t="shared" ref="C6:C20" si="0">G6/E6</f>
        <v>1.6999965862151369</v>
      </c>
      <c r="D6" s="34" t="s">
        <v>74</v>
      </c>
      <c r="E6" s="35">
        <v>878.79</v>
      </c>
      <c r="F6" s="14">
        <f t="shared" ref="F6:F20" si="1">C6*E6</f>
        <v>1493.94</v>
      </c>
      <c r="G6" s="30">
        <v>1493.94</v>
      </c>
    </row>
    <row r="7" spans="1:7" ht="120">
      <c r="A7" s="36" t="s">
        <v>75</v>
      </c>
      <c r="B7" s="33" t="s">
        <v>76</v>
      </c>
      <c r="C7" s="14">
        <f t="shared" si="0"/>
        <v>29.743759750390012</v>
      </c>
      <c r="D7" s="34" t="s">
        <v>74</v>
      </c>
      <c r="E7" s="35">
        <v>153.84</v>
      </c>
      <c r="F7" s="14">
        <f t="shared" si="1"/>
        <v>4575.78</v>
      </c>
      <c r="G7" s="30">
        <v>4575.78</v>
      </c>
    </row>
    <row r="8" spans="1:7" ht="105">
      <c r="A8" s="36" t="s">
        <v>77</v>
      </c>
      <c r="B8" s="33" t="s">
        <v>78</v>
      </c>
      <c r="C8" s="14">
        <f t="shared" si="0"/>
        <v>2.4069011983252322</v>
      </c>
      <c r="D8" s="34" t="s">
        <v>74</v>
      </c>
      <c r="E8" s="35">
        <v>415.58</v>
      </c>
      <c r="F8" s="14">
        <f t="shared" si="1"/>
        <v>1000.26</v>
      </c>
      <c r="G8" s="30">
        <v>1000.26</v>
      </c>
    </row>
    <row r="9" spans="1:7" ht="90">
      <c r="A9" s="36" t="s">
        <v>79</v>
      </c>
      <c r="B9" s="33" t="s">
        <v>80</v>
      </c>
      <c r="C9" s="14">
        <f t="shared" si="0"/>
        <v>4.0436078834713962</v>
      </c>
      <c r="D9" s="34" t="s">
        <v>74</v>
      </c>
      <c r="E9" s="35">
        <v>1438.96</v>
      </c>
      <c r="F9" s="14">
        <f t="shared" si="1"/>
        <v>5818.59</v>
      </c>
      <c r="G9" s="30">
        <v>5818.59</v>
      </c>
    </row>
    <row r="10" spans="1:7" ht="60">
      <c r="A10" s="32" t="s">
        <v>81</v>
      </c>
      <c r="B10" s="33" t="s">
        <v>82</v>
      </c>
      <c r="C10" s="14">
        <f t="shared" si="0"/>
        <v>15.219999422943429</v>
      </c>
      <c r="D10" s="34" t="s">
        <v>74</v>
      </c>
      <c r="E10" s="35">
        <v>5891.97</v>
      </c>
      <c r="F10" s="14">
        <f t="shared" si="1"/>
        <v>89675.78</v>
      </c>
      <c r="G10" s="30">
        <v>89675.78</v>
      </c>
    </row>
    <row r="11" spans="1:7" ht="135">
      <c r="A11" s="32" t="s">
        <v>83</v>
      </c>
      <c r="B11" s="33" t="s">
        <v>84</v>
      </c>
      <c r="C11" s="14">
        <f t="shared" si="0"/>
        <v>5.6599990480301603</v>
      </c>
      <c r="D11" s="34" t="s">
        <v>74</v>
      </c>
      <c r="E11" s="35">
        <v>6092.63</v>
      </c>
      <c r="F11" s="14">
        <f t="shared" si="1"/>
        <v>34484.28</v>
      </c>
      <c r="G11" s="30">
        <v>34484.28</v>
      </c>
    </row>
    <row r="12" spans="1:7" ht="120">
      <c r="A12" s="32" t="s">
        <v>85</v>
      </c>
      <c r="B12" s="33" t="s">
        <v>86</v>
      </c>
      <c r="C12" s="14">
        <f t="shared" si="0"/>
        <v>1.9399999534040537</v>
      </c>
      <c r="D12" s="34" t="s">
        <v>54</v>
      </c>
      <c r="E12" s="35">
        <v>77259.94</v>
      </c>
      <c r="F12" s="14">
        <f t="shared" si="1"/>
        <v>149884.28</v>
      </c>
      <c r="G12" s="30">
        <v>149884.28</v>
      </c>
    </row>
    <row r="13" spans="1:7" ht="60">
      <c r="A13" s="33" t="s">
        <v>87</v>
      </c>
      <c r="B13" s="33" t="s">
        <v>88</v>
      </c>
      <c r="C13" s="14">
        <f t="shared" si="0"/>
        <v>72.026000758355437</v>
      </c>
      <c r="D13" s="33" t="s">
        <v>89</v>
      </c>
      <c r="E13" s="5">
        <v>184.61</v>
      </c>
      <c r="F13" s="14">
        <f t="shared" si="1"/>
        <v>13296.719999999998</v>
      </c>
      <c r="G13" s="37">
        <v>13296.72</v>
      </c>
    </row>
    <row r="14" spans="1:7" ht="150">
      <c r="A14" s="32" t="s">
        <v>90</v>
      </c>
      <c r="B14" s="33" t="s">
        <v>91</v>
      </c>
      <c r="C14" s="14">
        <f t="shared" si="0"/>
        <v>0.41999810651277281</v>
      </c>
      <c r="D14" s="34" t="s">
        <v>74</v>
      </c>
      <c r="E14" s="35">
        <v>4858.76</v>
      </c>
      <c r="F14" s="14">
        <f t="shared" si="1"/>
        <v>2040.67</v>
      </c>
      <c r="G14" s="37">
        <v>2040.67</v>
      </c>
    </row>
    <row r="15" spans="1:7">
      <c r="A15" s="38">
        <v>11</v>
      </c>
      <c r="B15" s="39" t="s">
        <v>92</v>
      </c>
      <c r="C15" s="14"/>
      <c r="D15" s="34"/>
      <c r="E15" s="35"/>
      <c r="F15" s="14"/>
    </row>
    <row r="16" spans="1:7">
      <c r="A16" s="38" t="s">
        <v>93</v>
      </c>
      <c r="B16" s="33" t="s">
        <v>94</v>
      </c>
      <c r="C16" s="14">
        <f t="shared" si="0"/>
        <v>29.739977413890458</v>
      </c>
      <c r="D16" s="34" t="s">
        <v>74</v>
      </c>
      <c r="E16" s="35">
        <v>177.1</v>
      </c>
      <c r="F16" s="14">
        <f t="shared" si="1"/>
        <v>5266.95</v>
      </c>
      <c r="G16" s="30">
        <v>5266.95</v>
      </c>
    </row>
    <row r="17" spans="1:7">
      <c r="A17" s="38" t="s">
        <v>95</v>
      </c>
      <c r="B17" s="33" t="s">
        <v>96</v>
      </c>
      <c r="C17" s="14">
        <f t="shared" si="0"/>
        <v>2.4069179625254136</v>
      </c>
      <c r="D17" s="34" t="s">
        <v>74</v>
      </c>
      <c r="E17" s="35">
        <v>363.98</v>
      </c>
      <c r="F17" s="14">
        <f t="shared" si="1"/>
        <v>876.07</v>
      </c>
      <c r="G17" s="30">
        <v>876.07</v>
      </c>
    </row>
    <row r="18" spans="1:7">
      <c r="A18" s="38" t="s">
        <v>97</v>
      </c>
      <c r="B18" s="33" t="s">
        <v>98</v>
      </c>
      <c r="C18" s="14">
        <f t="shared" si="0"/>
        <v>9.1599919433347878</v>
      </c>
      <c r="D18" s="34" t="s">
        <v>74</v>
      </c>
      <c r="E18" s="35">
        <v>893.67</v>
      </c>
      <c r="F18" s="14">
        <f t="shared" si="1"/>
        <v>8186.0099999999993</v>
      </c>
      <c r="G18" s="30">
        <v>8186.01</v>
      </c>
    </row>
    <row r="19" spans="1:7">
      <c r="A19" s="38" t="s">
        <v>99</v>
      </c>
      <c r="B19" s="33" t="s">
        <v>100</v>
      </c>
      <c r="C19" s="14">
        <f t="shared" si="0"/>
        <v>18.329995970991138</v>
      </c>
      <c r="D19" s="34" t="s">
        <v>74</v>
      </c>
      <c r="E19" s="35">
        <v>496.4</v>
      </c>
      <c r="F19" s="14">
        <f t="shared" si="1"/>
        <v>9099.01</v>
      </c>
      <c r="G19" s="30">
        <v>9099.01</v>
      </c>
    </row>
    <row r="20" spans="1:7">
      <c r="A20" s="38" t="s">
        <v>101</v>
      </c>
      <c r="B20" s="33" t="s">
        <v>102</v>
      </c>
      <c r="C20" s="14">
        <f t="shared" si="0"/>
        <v>4.0399956075598773</v>
      </c>
      <c r="D20" s="34" t="s">
        <v>74</v>
      </c>
      <c r="E20" s="35">
        <v>819.59</v>
      </c>
      <c r="F20" s="14">
        <f t="shared" si="1"/>
        <v>3311.14</v>
      </c>
      <c r="G20" s="30">
        <v>3311.14</v>
      </c>
    </row>
    <row r="21" spans="1:7">
      <c r="A21" s="38"/>
      <c r="B21" s="39"/>
      <c r="C21" s="35"/>
      <c r="D21" s="34"/>
      <c r="E21" s="35" t="s">
        <v>103</v>
      </c>
      <c r="F21" s="14">
        <f>SUM(F5:F20)</f>
        <v>332313.48000000004</v>
      </c>
    </row>
    <row r="22" spans="1:7" ht="30">
      <c r="A22" s="38"/>
      <c r="B22" s="39"/>
      <c r="C22" s="35"/>
      <c r="D22" s="34"/>
      <c r="E22" s="33" t="s">
        <v>104</v>
      </c>
      <c r="F22" s="33">
        <f>F21*12/100</f>
        <v>39877.617600000005</v>
      </c>
    </row>
    <row r="23" spans="1:7">
      <c r="A23" s="38"/>
      <c r="B23" s="39"/>
      <c r="C23" s="35"/>
      <c r="D23" s="34"/>
      <c r="E23" s="33"/>
      <c r="F23" s="33">
        <f>F22+F21</f>
        <v>372191.09760000004</v>
      </c>
    </row>
    <row r="24" spans="1:7" ht="30">
      <c r="A24" s="38"/>
      <c r="B24" s="39"/>
      <c r="C24" s="35"/>
      <c r="D24" s="34"/>
      <c r="E24" s="33" t="s">
        <v>105</v>
      </c>
      <c r="F24" s="33">
        <f>F23*1/100</f>
        <v>3721.9109760000006</v>
      </c>
    </row>
    <row r="25" spans="1:7">
      <c r="A25" s="38"/>
      <c r="B25" s="39"/>
      <c r="C25" s="35"/>
      <c r="D25" s="34"/>
      <c r="E25" s="33" t="s">
        <v>103</v>
      </c>
      <c r="F25" s="33">
        <f>F24+F23</f>
        <v>375913.00857600005</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5"/>
  <sheetViews>
    <sheetView workbookViewId="0">
      <selection activeCell="A3" sqref="A3:F3"/>
    </sheetView>
  </sheetViews>
  <sheetFormatPr defaultRowHeight="15"/>
  <cols>
    <col min="1" max="1" width="9.140625" style="40"/>
    <col min="2" max="2" width="42.28515625" style="41" customWidth="1"/>
    <col min="3" max="3" width="9.5703125" style="30" bestFit="1" customWidth="1"/>
    <col min="4" max="4" width="9.140625" style="42"/>
    <col min="5" max="5" width="9.140625" style="30"/>
    <col min="6" max="6" width="19.42578125" style="43" customWidth="1"/>
    <col min="7" max="7" width="14.7109375" style="30" hidden="1" customWidth="1"/>
    <col min="8" max="16384" width="9.140625" style="30"/>
  </cols>
  <sheetData>
    <row r="1" spans="1:7" ht="18.75">
      <c r="A1" s="66" t="s">
        <v>0</v>
      </c>
      <c r="B1" s="66"/>
      <c r="C1" s="66"/>
      <c r="D1" s="66"/>
      <c r="E1" s="66"/>
      <c r="F1" s="66"/>
    </row>
    <row r="2" spans="1:7" ht="18.75">
      <c r="A2" s="66" t="s">
        <v>68</v>
      </c>
      <c r="B2" s="66"/>
      <c r="C2" s="66"/>
      <c r="D2" s="66"/>
      <c r="E2" s="66"/>
      <c r="F2" s="66"/>
    </row>
    <row r="3" spans="1:7" ht="57.75" customHeight="1">
      <c r="A3" s="67" t="s">
        <v>121</v>
      </c>
      <c r="B3" s="67"/>
      <c r="C3" s="67"/>
      <c r="D3" s="67"/>
      <c r="E3" s="67"/>
      <c r="F3" s="67"/>
    </row>
    <row r="4" spans="1:7">
      <c r="A4" s="31" t="s">
        <v>3</v>
      </c>
      <c r="B4" s="31" t="s">
        <v>4</v>
      </c>
      <c r="C4" s="31" t="s">
        <v>5</v>
      </c>
      <c r="D4" s="31" t="s">
        <v>6</v>
      </c>
      <c r="E4" s="31" t="s">
        <v>7</v>
      </c>
      <c r="F4" s="31" t="s">
        <v>8</v>
      </c>
    </row>
    <row r="5" spans="1:7" ht="30">
      <c r="A5" s="32" t="s">
        <v>69</v>
      </c>
      <c r="B5" s="33" t="s">
        <v>70</v>
      </c>
      <c r="C5" s="14">
        <f>G5/E5</f>
        <v>10</v>
      </c>
      <c r="D5" s="34" t="s">
        <v>71</v>
      </c>
      <c r="E5" s="14">
        <v>330.4</v>
      </c>
      <c r="F5" s="14">
        <f>C5*E5</f>
        <v>3304</v>
      </c>
      <c r="G5" s="30">
        <v>3304</v>
      </c>
    </row>
    <row r="6" spans="1:7" ht="75">
      <c r="A6" s="32" t="s">
        <v>72</v>
      </c>
      <c r="B6" s="33" t="s">
        <v>73</v>
      </c>
      <c r="C6" s="14">
        <f t="shared" ref="C6:C20" si="0">G6/E6</f>
        <v>5.5199990896573699</v>
      </c>
      <c r="D6" s="34" t="s">
        <v>74</v>
      </c>
      <c r="E6" s="35">
        <v>878.79</v>
      </c>
      <c r="F6" s="14">
        <f t="shared" ref="F6:F20" si="1">C6*E6</f>
        <v>4850.92</v>
      </c>
      <c r="G6" s="30">
        <v>4850.92</v>
      </c>
    </row>
    <row r="7" spans="1:7" ht="120">
      <c r="A7" s="36" t="s">
        <v>75</v>
      </c>
      <c r="B7" s="33" t="s">
        <v>76</v>
      </c>
      <c r="C7" s="14">
        <f t="shared" si="0"/>
        <v>27.609984399375978</v>
      </c>
      <c r="D7" s="34" t="s">
        <v>74</v>
      </c>
      <c r="E7" s="35">
        <v>153.84</v>
      </c>
      <c r="F7" s="14">
        <f t="shared" si="1"/>
        <v>4247.5200000000004</v>
      </c>
      <c r="G7" s="30">
        <v>4247.5200000000004</v>
      </c>
    </row>
    <row r="8" spans="1:7" ht="105">
      <c r="A8" s="36" t="s">
        <v>77</v>
      </c>
      <c r="B8" s="33" t="s">
        <v>78</v>
      </c>
      <c r="C8" s="14">
        <f t="shared" si="0"/>
        <v>2.759998074979547</v>
      </c>
      <c r="D8" s="34" t="s">
        <v>74</v>
      </c>
      <c r="E8" s="35">
        <v>415.58</v>
      </c>
      <c r="F8" s="14">
        <f t="shared" si="1"/>
        <v>1147</v>
      </c>
      <c r="G8" s="30">
        <v>1147</v>
      </c>
    </row>
    <row r="9" spans="1:7" ht="90">
      <c r="A9" s="36" t="s">
        <v>79</v>
      </c>
      <c r="B9" s="33" t="s">
        <v>80</v>
      </c>
      <c r="C9" s="14">
        <f t="shared" si="0"/>
        <v>4.6399969422360599</v>
      </c>
      <c r="D9" s="34" t="s">
        <v>74</v>
      </c>
      <c r="E9" s="35">
        <v>1438.96</v>
      </c>
      <c r="F9" s="14">
        <f t="shared" si="1"/>
        <v>6676.77</v>
      </c>
      <c r="G9" s="30">
        <v>6676.77</v>
      </c>
    </row>
    <row r="10" spans="1:7" ht="60">
      <c r="A10" s="32" t="s">
        <v>81</v>
      </c>
      <c r="B10" s="33" t="s">
        <v>82</v>
      </c>
      <c r="C10" s="14">
        <f t="shared" si="0"/>
        <v>11.929999643582706</v>
      </c>
      <c r="D10" s="34" t="s">
        <v>74</v>
      </c>
      <c r="E10" s="35">
        <v>5891.97</v>
      </c>
      <c r="F10" s="14">
        <f t="shared" si="1"/>
        <v>70291.199999999997</v>
      </c>
      <c r="G10" s="30">
        <v>70291.199999999997</v>
      </c>
    </row>
    <row r="11" spans="1:7" ht="135">
      <c r="A11" s="32" t="s">
        <v>83</v>
      </c>
      <c r="B11" s="33" t="s">
        <v>84</v>
      </c>
      <c r="C11" s="14">
        <f t="shared" si="0"/>
        <v>5.5200003939185542</v>
      </c>
      <c r="D11" s="34" t="s">
        <v>74</v>
      </c>
      <c r="E11" s="35">
        <v>6092.63</v>
      </c>
      <c r="F11" s="14">
        <f t="shared" si="1"/>
        <v>33631.32</v>
      </c>
      <c r="G11" s="30">
        <v>33631.32</v>
      </c>
    </row>
    <row r="12" spans="1:7" ht="120">
      <c r="A12" s="32" t="s">
        <v>85</v>
      </c>
      <c r="B12" s="33" t="s">
        <v>86</v>
      </c>
      <c r="C12" s="14">
        <f t="shared" si="0"/>
        <v>1.3299999974113363</v>
      </c>
      <c r="D12" s="34" t="s">
        <v>54</v>
      </c>
      <c r="E12" s="35">
        <v>77259.94</v>
      </c>
      <c r="F12" s="14">
        <f t="shared" si="1"/>
        <v>102755.72</v>
      </c>
      <c r="G12" s="30">
        <v>102755.72</v>
      </c>
    </row>
    <row r="13" spans="1:7" ht="60">
      <c r="A13" s="33" t="s">
        <v>87</v>
      </c>
      <c r="B13" s="33" t="s">
        <v>88</v>
      </c>
      <c r="C13" s="14">
        <f t="shared" si="0"/>
        <v>90.609988624668205</v>
      </c>
      <c r="D13" s="33" t="s">
        <v>89</v>
      </c>
      <c r="E13" s="5">
        <v>184.61</v>
      </c>
      <c r="F13" s="14">
        <f t="shared" si="1"/>
        <v>16727.509999999998</v>
      </c>
      <c r="G13" s="37">
        <v>16727.509999999998</v>
      </c>
    </row>
    <row r="14" spans="1:7" ht="150">
      <c r="A14" s="32" t="s">
        <v>90</v>
      </c>
      <c r="B14" s="33" t="s">
        <v>91</v>
      </c>
      <c r="C14" s="14">
        <f t="shared" si="0"/>
        <v>2.7600004939531897</v>
      </c>
      <c r="D14" s="34" t="s">
        <v>74</v>
      </c>
      <c r="E14" s="35">
        <v>4858.76</v>
      </c>
      <c r="F14" s="14">
        <f t="shared" si="1"/>
        <v>13410.18</v>
      </c>
      <c r="G14" s="37">
        <v>13410.18</v>
      </c>
    </row>
    <row r="15" spans="1:7">
      <c r="A15" s="38">
        <v>11</v>
      </c>
      <c r="B15" s="39" t="s">
        <v>92</v>
      </c>
      <c r="C15" s="14"/>
      <c r="D15" s="34"/>
      <c r="E15" s="35"/>
      <c r="F15" s="14"/>
    </row>
    <row r="16" spans="1:7">
      <c r="A16" s="38" t="s">
        <v>93</v>
      </c>
      <c r="B16" s="33" t="s">
        <v>94</v>
      </c>
      <c r="C16" s="14">
        <f t="shared" si="0"/>
        <v>27.609994353472612</v>
      </c>
      <c r="D16" s="34" t="s">
        <v>74</v>
      </c>
      <c r="E16" s="35">
        <v>177.1</v>
      </c>
      <c r="F16" s="14">
        <f t="shared" si="1"/>
        <v>4889.7299999999996</v>
      </c>
      <c r="G16" s="30">
        <v>4889.7299999999996</v>
      </c>
    </row>
    <row r="17" spans="1:7">
      <c r="A17" s="38" t="s">
        <v>95</v>
      </c>
      <c r="B17" s="33" t="s">
        <v>96</v>
      </c>
      <c r="C17" s="14">
        <f t="shared" si="0"/>
        <v>2.7599868124622233</v>
      </c>
      <c r="D17" s="34" t="s">
        <v>74</v>
      </c>
      <c r="E17" s="35">
        <v>363.98</v>
      </c>
      <c r="F17" s="14">
        <f t="shared" si="1"/>
        <v>1004.58</v>
      </c>
      <c r="G17" s="30">
        <v>1004.58</v>
      </c>
    </row>
    <row r="18" spans="1:7">
      <c r="A18" s="38" t="s">
        <v>97</v>
      </c>
      <c r="B18" s="33" t="s">
        <v>98</v>
      </c>
      <c r="C18" s="14">
        <f t="shared" si="0"/>
        <v>8.6899974263430568</v>
      </c>
      <c r="D18" s="34" t="s">
        <v>74</v>
      </c>
      <c r="E18" s="35">
        <v>893.67</v>
      </c>
      <c r="F18" s="14">
        <f t="shared" si="1"/>
        <v>7765.9899999999989</v>
      </c>
      <c r="G18" s="30">
        <v>7765.99</v>
      </c>
    </row>
    <row r="19" spans="1:7">
      <c r="A19" s="38" t="s">
        <v>99</v>
      </c>
      <c r="B19" s="33" t="s">
        <v>100</v>
      </c>
      <c r="C19" s="14">
        <f t="shared" si="0"/>
        <v>17.379995970991139</v>
      </c>
      <c r="D19" s="34" t="s">
        <v>74</v>
      </c>
      <c r="E19" s="35">
        <v>496.4</v>
      </c>
      <c r="F19" s="14">
        <f t="shared" si="1"/>
        <v>8627.43</v>
      </c>
      <c r="G19" s="30">
        <v>8627.43</v>
      </c>
    </row>
    <row r="20" spans="1:7">
      <c r="A20" s="38" t="s">
        <v>101</v>
      </c>
      <c r="B20" s="33" t="s">
        <v>102</v>
      </c>
      <c r="C20" s="14">
        <f t="shared" si="0"/>
        <v>4.6400029282934145</v>
      </c>
      <c r="D20" s="34" t="s">
        <v>74</v>
      </c>
      <c r="E20" s="35">
        <v>819.59</v>
      </c>
      <c r="F20" s="14">
        <f t="shared" si="1"/>
        <v>3802.8999999999996</v>
      </c>
      <c r="G20" s="30">
        <v>3802.9</v>
      </c>
    </row>
    <row r="21" spans="1:7">
      <c r="A21" s="38"/>
      <c r="B21" s="39"/>
      <c r="C21" s="35"/>
      <c r="D21" s="34"/>
      <c r="E21" s="35" t="s">
        <v>103</v>
      </c>
      <c r="F21" s="14">
        <f>SUM(F5:F20)</f>
        <v>283132.77</v>
      </c>
    </row>
    <row r="22" spans="1:7" ht="30">
      <c r="A22" s="38"/>
      <c r="B22" s="39"/>
      <c r="C22" s="35"/>
      <c r="D22" s="34"/>
      <c r="E22" s="33" t="s">
        <v>104</v>
      </c>
      <c r="F22" s="33">
        <f>F21*12/100</f>
        <v>33975.932400000005</v>
      </c>
    </row>
    <row r="23" spans="1:7">
      <c r="A23" s="38"/>
      <c r="B23" s="39"/>
      <c r="C23" s="35"/>
      <c r="D23" s="34"/>
      <c r="E23" s="33"/>
      <c r="F23" s="33">
        <f>F22+F21</f>
        <v>317108.70240000001</v>
      </c>
    </row>
    <row r="24" spans="1:7" ht="30">
      <c r="A24" s="38"/>
      <c r="B24" s="39"/>
      <c r="C24" s="35"/>
      <c r="D24" s="34"/>
      <c r="E24" s="33" t="s">
        <v>105</v>
      </c>
      <c r="F24" s="33">
        <f>F23*1/100</f>
        <v>3171.0870239999999</v>
      </c>
    </row>
    <row r="25" spans="1:7">
      <c r="A25" s="38"/>
      <c r="B25" s="39"/>
      <c r="C25" s="35"/>
      <c r="D25" s="34"/>
      <c r="E25" s="33" t="s">
        <v>103</v>
      </c>
      <c r="F25" s="33">
        <f>F24+F23</f>
        <v>320279.78942400002</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G26"/>
  <sheetViews>
    <sheetView topLeftCell="A19" workbookViewId="0">
      <selection sqref="A1:XFD1048576"/>
    </sheetView>
  </sheetViews>
  <sheetFormatPr defaultRowHeight="15"/>
  <cols>
    <col min="1" max="1" width="9.140625" style="40"/>
    <col min="2" max="2" width="42.28515625" style="41" customWidth="1"/>
    <col min="3" max="3" width="9.5703125" style="30" bestFit="1" customWidth="1"/>
    <col min="4" max="4" width="9.140625" style="42"/>
    <col min="5" max="5" width="9.140625" style="30"/>
    <col min="6" max="6" width="19.42578125" style="43" customWidth="1"/>
    <col min="7" max="7" width="14.7109375" style="30" hidden="1" customWidth="1"/>
    <col min="8" max="16384" width="9.140625" style="30"/>
  </cols>
  <sheetData>
    <row r="1" spans="1:7" ht="18.75">
      <c r="A1" s="66" t="s">
        <v>0</v>
      </c>
      <c r="B1" s="66"/>
      <c r="C1" s="66"/>
      <c r="D1" s="66"/>
      <c r="E1" s="66"/>
      <c r="F1" s="66"/>
    </row>
    <row r="2" spans="1:7" ht="18.75">
      <c r="A2" s="66" t="s">
        <v>68</v>
      </c>
      <c r="B2" s="66"/>
      <c r="C2" s="66"/>
      <c r="D2" s="66"/>
      <c r="E2" s="66"/>
      <c r="F2" s="66"/>
    </row>
    <row r="3" spans="1:7" ht="57.75" customHeight="1">
      <c r="A3" s="67" t="s">
        <v>106</v>
      </c>
      <c r="B3" s="67"/>
      <c r="C3" s="67"/>
      <c r="D3" s="67"/>
      <c r="E3" s="67"/>
      <c r="F3" s="67"/>
    </row>
    <row r="4" spans="1:7">
      <c r="A4" s="31" t="s">
        <v>3</v>
      </c>
      <c r="B4" s="31" t="s">
        <v>4</v>
      </c>
      <c r="C4" s="31" t="s">
        <v>5</v>
      </c>
      <c r="D4" s="31" t="s">
        <v>6</v>
      </c>
      <c r="E4" s="31" t="s">
        <v>7</v>
      </c>
      <c r="F4" s="31" t="s">
        <v>8</v>
      </c>
    </row>
    <row r="5" spans="1:7" ht="30">
      <c r="A5" s="32" t="s">
        <v>69</v>
      </c>
      <c r="B5" s="33" t="s">
        <v>70</v>
      </c>
      <c r="C5" s="14">
        <f>G5/E5</f>
        <v>5</v>
      </c>
      <c r="D5" s="34" t="s">
        <v>71</v>
      </c>
      <c r="E5" s="14">
        <v>330.4</v>
      </c>
      <c r="F5" s="14">
        <f>C5*E5</f>
        <v>1652</v>
      </c>
      <c r="G5" s="30">
        <v>1652</v>
      </c>
    </row>
    <row r="6" spans="1:7" ht="75">
      <c r="A6" s="32" t="s">
        <v>72</v>
      </c>
      <c r="B6" s="33" t="s">
        <v>73</v>
      </c>
      <c r="C6" s="14">
        <f t="shared" ref="C6:C21" si="0">G6/E6</f>
        <v>1.8699916931234994</v>
      </c>
      <c r="D6" s="34" t="s">
        <v>74</v>
      </c>
      <c r="E6" s="35">
        <v>878.79</v>
      </c>
      <c r="F6" s="14">
        <f t="shared" ref="F6:F21" si="1">C6*E6</f>
        <v>1643.33</v>
      </c>
      <c r="G6" s="30">
        <v>1643.33</v>
      </c>
    </row>
    <row r="7" spans="1:7" ht="30">
      <c r="A7" s="33" t="s">
        <v>107</v>
      </c>
      <c r="B7" s="33" t="s">
        <v>108</v>
      </c>
      <c r="C7" s="14">
        <f t="shared" si="0"/>
        <v>2.3799951805293387</v>
      </c>
      <c r="D7" s="33" t="s">
        <v>13</v>
      </c>
      <c r="E7" s="33">
        <v>497.98</v>
      </c>
      <c r="F7" s="14">
        <f t="shared" si="1"/>
        <v>1185.19</v>
      </c>
      <c r="G7" s="30">
        <v>1185.19</v>
      </c>
    </row>
    <row r="8" spans="1:7" ht="120">
      <c r="A8" s="36" t="s">
        <v>109</v>
      </c>
      <c r="B8" s="33" t="s">
        <v>76</v>
      </c>
      <c r="C8" s="14">
        <f t="shared" si="0"/>
        <v>16.989924596983879</v>
      </c>
      <c r="D8" s="34" t="s">
        <v>74</v>
      </c>
      <c r="E8" s="35">
        <v>153.84</v>
      </c>
      <c r="F8" s="14">
        <f t="shared" si="1"/>
        <v>2613.73</v>
      </c>
      <c r="G8" s="30">
        <v>2613.73</v>
      </c>
    </row>
    <row r="9" spans="1:7" ht="105">
      <c r="A9" s="36" t="s">
        <v>110</v>
      </c>
      <c r="B9" s="33" t="s">
        <v>78</v>
      </c>
      <c r="C9" s="14">
        <f t="shared" si="0"/>
        <v>2.1199768997545601</v>
      </c>
      <c r="D9" s="34" t="s">
        <v>74</v>
      </c>
      <c r="E9" s="35">
        <v>415.58</v>
      </c>
      <c r="F9" s="14">
        <f t="shared" si="1"/>
        <v>881.02</v>
      </c>
      <c r="G9" s="30">
        <v>881.02</v>
      </c>
    </row>
    <row r="10" spans="1:7" ht="90">
      <c r="A10" s="36" t="s">
        <v>111</v>
      </c>
      <c r="B10" s="33" t="s">
        <v>80</v>
      </c>
      <c r="C10" s="14">
        <f t="shared" si="0"/>
        <v>3.5699949963862787</v>
      </c>
      <c r="D10" s="34" t="s">
        <v>74</v>
      </c>
      <c r="E10" s="35">
        <v>1438.96</v>
      </c>
      <c r="F10" s="14">
        <f t="shared" si="1"/>
        <v>5137.08</v>
      </c>
      <c r="G10" s="30">
        <v>5137.08</v>
      </c>
    </row>
    <row r="11" spans="1:7" ht="60">
      <c r="A11" s="32" t="s">
        <v>112</v>
      </c>
      <c r="B11" s="33" t="s">
        <v>82</v>
      </c>
      <c r="C11" s="14">
        <f t="shared" si="0"/>
        <v>7.0099983536915484</v>
      </c>
      <c r="D11" s="34" t="s">
        <v>74</v>
      </c>
      <c r="E11" s="35">
        <v>5891.97</v>
      </c>
      <c r="F11" s="14">
        <f t="shared" si="1"/>
        <v>41302.699999999997</v>
      </c>
      <c r="G11" s="30">
        <v>41302.699999999997</v>
      </c>
    </row>
    <row r="12" spans="1:7" ht="135">
      <c r="A12" s="32" t="s">
        <v>113</v>
      </c>
      <c r="B12" s="33" t="s">
        <v>84</v>
      </c>
      <c r="C12" s="14">
        <f t="shared" si="0"/>
        <v>0.18999840791251069</v>
      </c>
      <c r="D12" s="34" t="s">
        <v>74</v>
      </c>
      <c r="E12" s="35">
        <v>6092.63</v>
      </c>
      <c r="F12" s="14">
        <f t="shared" si="1"/>
        <v>1157.5899999999999</v>
      </c>
      <c r="G12" s="30">
        <v>1157.5899999999999</v>
      </c>
    </row>
    <row r="13" spans="1:7" ht="120">
      <c r="A13" s="32" t="s">
        <v>114</v>
      </c>
      <c r="B13" s="33" t="s">
        <v>86</v>
      </c>
      <c r="C13" s="14">
        <f t="shared" si="0"/>
        <v>0.31999998964534532</v>
      </c>
      <c r="D13" s="34" t="s">
        <v>54</v>
      </c>
      <c r="E13" s="35">
        <v>77259.94</v>
      </c>
      <c r="F13" s="14">
        <f t="shared" si="1"/>
        <v>24723.18</v>
      </c>
      <c r="G13" s="30">
        <v>24723.18</v>
      </c>
    </row>
    <row r="14" spans="1:7" ht="60">
      <c r="A14" s="33" t="s">
        <v>115</v>
      </c>
      <c r="B14" s="33" t="s">
        <v>88</v>
      </c>
      <c r="C14" s="14">
        <f t="shared" si="0"/>
        <v>29.739775743459184</v>
      </c>
      <c r="D14" s="33" t="s">
        <v>89</v>
      </c>
      <c r="E14" s="5">
        <v>184.61</v>
      </c>
      <c r="F14" s="14">
        <f t="shared" si="1"/>
        <v>5490.26</v>
      </c>
      <c r="G14" s="37">
        <v>5490.26</v>
      </c>
    </row>
    <row r="15" spans="1:7" ht="150">
      <c r="A15" s="32" t="s">
        <v>116</v>
      </c>
      <c r="B15" s="33" t="s">
        <v>91</v>
      </c>
      <c r="C15" s="14">
        <f t="shared" si="0"/>
        <v>7.0099984358148992</v>
      </c>
      <c r="D15" s="34" t="s">
        <v>74</v>
      </c>
      <c r="E15" s="35">
        <v>4858.76</v>
      </c>
      <c r="F15" s="14">
        <f t="shared" si="1"/>
        <v>34059.9</v>
      </c>
      <c r="G15" s="37">
        <v>34059.9</v>
      </c>
    </row>
    <row r="16" spans="1:7">
      <c r="A16" s="38">
        <v>12</v>
      </c>
      <c r="B16" s="39" t="s">
        <v>92</v>
      </c>
      <c r="C16" s="14"/>
      <c r="D16" s="34"/>
      <c r="E16" s="35"/>
      <c r="F16" s="14"/>
    </row>
    <row r="17" spans="1:7">
      <c r="A17" s="38" t="s">
        <v>93</v>
      </c>
      <c r="B17" s="33" t="s">
        <v>94</v>
      </c>
      <c r="C17" s="14">
        <f t="shared" si="0"/>
        <v>16.989949181253529</v>
      </c>
      <c r="D17" s="34" t="s">
        <v>74</v>
      </c>
      <c r="E17" s="35">
        <v>177.1</v>
      </c>
      <c r="F17" s="14">
        <f t="shared" si="1"/>
        <v>3008.92</v>
      </c>
      <c r="G17" s="30">
        <v>3008.92</v>
      </c>
    </row>
    <row r="18" spans="1:7">
      <c r="A18" s="38" t="s">
        <v>95</v>
      </c>
      <c r="B18" s="33" t="s">
        <v>96</v>
      </c>
      <c r="C18" s="14">
        <f t="shared" si="0"/>
        <v>2.1199791197318532</v>
      </c>
      <c r="D18" s="34" t="s">
        <v>74</v>
      </c>
      <c r="E18" s="35">
        <v>363.98</v>
      </c>
      <c r="F18" s="14">
        <f t="shared" si="1"/>
        <v>771.63</v>
      </c>
      <c r="G18" s="30">
        <v>771.63</v>
      </c>
    </row>
    <row r="19" spans="1:7">
      <c r="A19" s="38" t="s">
        <v>97</v>
      </c>
      <c r="B19" s="33" t="s">
        <v>98</v>
      </c>
      <c r="C19" s="14">
        <f t="shared" si="0"/>
        <v>6.1099958597692661</v>
      </c>
      <c r="D19" s="34" t="s">
        <v>74</v>
      </c>
      <c r="E19" s="35">
        <v>893.67</v>
      </c>
      <c r="F19" s="14">
        <f t="shared" si="1"/>
        <v>5460.32</v>
      </c>
      <c r="G19" s="30">
        <v>5460.32</v>
      </c>
    </row>
    <row r="20" spans="1:7">
      <c r="A20" s="38" t="s">
        <v>99</v>
      </c>
      <c r="B20" s="33" t="s">
        <v>100</v>
      </c>
      <c r="C20" s="14">
        <f t="shared" si="0"/>
        <v>12.219983883964545</v>
      </c>
      <c r="D20" s="34" t="s">
        <v>74</v>
      </c>
      <c r="E20" s="35">
        <v>496.4</v>
      </c>
      <c r="F20" s="14">
        <f t="shared" si="1"/>
        <v>6066</v>
      </c>
      <c r="G20" s="30">
        <v>6066</v>
      </c>
    </row>
    <row r="21" spans="1:7">
      <c r="A21" s="38" t="s">
        <v>101</v>
      </c>
      <c r="B21" s="33" t="s">
        <v>102</v>
      </c>
      <c r="C21" s="14">
        <f t="shared" si="0"/>
        <v>3.5699923132297853</v>
      </c>
      <c r="D21" s="34" t="s">
        <v>74</v>
      </c>
      <c r="E21" s="35">
        <v>819.59</v>
      </c>
      <c r="F21" s="14">
        <f t="shared" si="1"/>
        <v>2925.93</v>
      </c>
      <c r="G21" s="30">
        <v>2925.93</v>
      </c>
    </row>
    <row r="22" spans="1:7">
      <c r="A22" s="38"/>
      <c r="B22" s="39"/>
      <c r="C22" s="35"/>
      <c r="D22" s="34"/>
      <c r="E22" s="35" t="s">
        <v>103</v>
      </c>
      <c r="F22" s="14">
        <f>SUM(F5:F21)</f>
        <v>138078.77999999997</v>
      </c>
    </row>
    <row r="23" spans="1:7" ht="30">
      <c r="A23" s="38"/>
      <c r="B23" s="39"/>
      <c r="C23" s="35"/>
      <c r="D23" s="34"/>
      <c r="E23" s="33" t="s">
        <v>104</v>
      </c>
      <c r="F23" s="33">
        <f>F22*12/100</f>
        <v>16569.453599999997</v>
      </c>
    </row>
    <row r="24" spans="1:7">
      <c r="A24" s="38"/>
      <c r="B24" s="39"/>
      <c r="C24" s="35"/>
      <c r="D24" s="34"/>
      <c r="E24" s="33"/>
      <c r="F24" s="33">
        <f>F23+F22</f>
        <v>154648.23359999998</v>
      </c>
    </row>
    <row r="25" spans="1:7" ht="30">
      <c r="A25" s="38"/>
      <c r="B25" s="39"/>
      <c r="C25" s="35"/>
      <c r="D25" s="34"/>
      <c r="E25" s="33" t="s">
        <v>105</v>
      </c>
      <c r="F25" s="33">
        <f>F24*1/100</f>
        <v>1546.4823359999998</v>
      </c>
    </row>
    <row r="26" spans="1:7">
      <c r="A26" s="38"/>
      <c r="B26" s="39"/>
      <c r="C26" s="35"/>
      <c r="D26" s="34"/>
      <c r="E26" s="33" t="s">
        <v>103</v>
      </c>
      <c r="F26" s="33">
        <f>F25+F24</f>
        <v>156194.71593599996</v>
      </c>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G25"/>
  <sheetViews>
    <sheetView workbookViewId="0">
      <selection activeCell="A3" sqref="A3:F3"/>
    </sheetView>
  </sheetViews>
  <sheetFormatPr defaultRowHeight="15"/>
  <cols>
    <col min="1" max="1" width="9.140625" style="40"/>
    <col min="2" max="2" width="42.28515625" style="41" customWidth="1"/>
    <col min="3" max="3" width="9.5703125" style="30" bestFit="1" customWidth="1"/>
    <col min="4" max="4" width="9.140625" style="42"/>
    <col min="5" max="5" width="9.140625" style="30"/>
    <col min="6" max="6" width="19.42578125" style="43" customWidth="1"/>
    <col min="7" max="7" width="14.7109375" style="30" hidden="1" customWidth="1"/>
    <col min="8" max="16384" width="9.140625" style="30"/>
  </cols>
  <sheetData>
    <row r="1" spans="1:7" ht="18.75">
      <c r="A1" s="66" t="s">
        <v>0</v>
      </c>
      <c r="B1" s="66"/>
      <c r="C1" s="66"/>
      <c r="D1" s="66"/>
      <c r="E1" s="66"/>
      <c r="F1" s="66"/>
    </row>
    <row r="2" spans="1:7" ht="18.75">
      <c r="A2" s="66" t="s">
        <v>68</v>
      </c>
      <c r="B2" s="66"/>
      <c r="C2" s="66"/>
      <c r="D2" s="66"/>
      <c r="E2" s="66"/>
      <c r="F2" s="66"/>
    </row>
    <row r="3" spans="1:7" ht="57.75" customHeight="1">
      <c r="A3" s="67" t="s">
        <v>122</v>
      </c>
      <c r="B3" s="67"/>
      <c r="C3" s="67"/>
      <c r="D3" s="67"/>
      <c r="E3" s="67"/>
      <c r="F3" s="67"/>
    </row>
    <row r="4" spans="1:7">
      <c r="A4" s="31" t="s">
        <v>3</v>
      </c>
      <c r="B4" s="31" t="s">
        <v>4</v>
      </c>
      <c r="C4" s="31" t="s">
        <v>5</v>
      </c>
      <c r="D4" s="31" t="s">
        <v>6</v>
      </c>
      <c r="E4" s="31" t="s">
        <v>7</v>
      </c>
      <c r="F4" s="31" t="s">
        <v>8</v>
      </c>
    </row>
    <row r="5" spans="1:7" ht="30">
      <c r="A5" s="32" t="s">
        <v>69</v>
      </c>
      <c r="B5" s="33" t="s">
        <v>70</v>
      </c>
      <c r="C5" s="14">
        <f>G5/E5</f>
        <v>10</v>
      </c>
      <c r="D5" s="34" t="s">
        <v>71</v>
      </c>
      <c r="E5" s="14">
        <v>330.4</v>
      </c>
      <c r="F5" s="14">
        <f>C5*E5</f>
        <v>3304</v>
      </c>
      <c r="G5" s="30">
        <v>3304</v>
      </c>
    </row>
    <row r="6" spans="1:7" ht="75">
      <c r="A6" s="32" t="s">
        <v>72</v>
      </c>
      <c r="B6" s="33" t="s">
        <v>73</v>
      </c>
      <c r="C6" s="14">
        <f t="shared" ref="C6:C20" si="0">G6/E6</f>
        <v>5.6599984069003968</v>
      </c>
      <c r="D6" s="34" t="s">
        <v>74</v>
      </c>
      <c r="E6" s="35">
        <v>878.79</v>
      </c>
      <c r="F6" s="14">
        <f t="shared" ref="F6:F20" si="1">C6*E6</f>
        <v>4973.95</v>
      </c>
      <c r="G6" s="30">
        <v>4973.95</v>
      </c>
    </row>
    <row r="7" spans="1:7" ht="120">
      <c r="A7" s="36" t="s">
        <v>75</v>
      </c>
      <c r="B7" s="33" t="s">
        <v>76</v>
      </c>
      <c r="C7" s="14">
        <f t="shared" si="0"/>
        <v>23.785946437857515</v>
      </c>
      <c r="D7" s="34" t="s">
        <v>74</v>
      </c>
      <c r="E7" s="35">
        <v>153.84</v>
      </c>
      <c r="F7" s="14">
        <f t="shared" si="1"/>
        <v>3659.23</v>
      </c>
      <c r="G7" s="30">
        <v>3659.23</v>
      </c>
    </row>
    <row r="8" spans="1:7" ht="105">
      <c r="A8" s="36" t="s">
        <v>77</v>
      </c>
      <c r="B8" s="33" t="s">
        <v>78</v>
      </c>
      <c r="C8" s="14">
        <f t="shared" si="0"/>
        <v>2.9699937436835269</v>
      </c>
      <c r="D8" s="34" t="s">
        <v>74</v>
      </c>
      <c r="E8" s="35">
        <v>415.58</v>
      </c>
      <c r="F8" s="14">
        <f t="shared" si="1"/>
        <v>1234.27</v>
      </c>
      <c r="G8" s="30">
        <v>1234.27</v>
      </c>
    </row>
    <row r="9" spans="1:7" ht="90">
      <c r="A9" s="36" t="s">
        <v>79</v>
      </c>
      <c r="B9" s="33" t="s">
        <v>80</v>
      </c>
      <c r="C9" s="14">
        <f t="shared" si="0"/>
        <v>5</v>
      </c>
      <c r="D9" s="34" t="s">
        <v>74</v>
      </c>
      <c r="E9" s="35">
        <v>1438.96</v>
      </c>
      <c r="F9" s="14">
        <f t="shared" si="1"/>
        <v>7194.8</v>
      </c>
      <c r="G9" s="30">
        <v>7194.8</v>
      </c>
    </row>
    <row r="10" spans="1:7" ht="60">
      <c r="A10" s="32" t="s">
        <v>81</v>
      </c>
      <c r="B10" s="33" t="s">
        <v>82</v>
      </c>
      <c r="C10" s="14">
        <f t="shared" si="0"/>
        <v>9.8699993380821684</v>
      </c>
      <c r="D10" s="34" t="s">
        <v>74</v>
      </c>
      <c r="E10" s="35">
        <v>5891.97</v>
      </c>
      <c r="F10" s="14">
        <f t="shared" si="1"/>
        <v>58153.74</v>
      </c>
      <c r="G10" s="30">
        <v>58153.74</v>
      </c>
    </row>
    <row r="11" spans="1:7" ht="135">
      <c r="A11" s="32" t="s">
        <v>83</v>
      </c>
      <c r="B11" s="33" t="s">
        <v>84</v>
      </c>
      <c r="C11" s="14">
        <f t="shared" si="0"/>
        <v>5.9499986048717872</v>
      </c>
      <c r="D11" s="34" t="s">
        <v>74</v>
      </c>
      <c r="E11" s="35">
        <v>6092.63</v>
      </c>
      <c r="F11" s="14">
        <f t="shared" si="1"/>
        <v>36251.14</v>
      </c>
      <c r="G11" s="30">
        <v>36251.14</v>
      </c>
    </row>
    <row r="12" spans="1:7" ht="120">
      <c r="A12" s="32" t="s">
        <v>85</v>
      </c>
      <c r="B12" s="33" t="s">
        <v>86</v>
      </c>
      <c r="C12" s="14">
        <f t="shared" si="0"/>
        <v>1.219999911985435</v>
      </c>
      <c r="D12" s="34" t="s">
        <v>54</v>
      </c>
      <c r="E12" s="35">
        <v>77259.94</v>
      </c>
      <c r="F12" s="14">
        <f t="shared" si="1"/>
        <v>94257.12</v>
      </c>
      <c r="G12" s="30">
        <v>94257.12</v>
      </c>
    </row>
    <row r="13" spans="1:7" ht="60">
      <c r="A13" s="33" t="s">
        <v>87</v>
      </c>
      <c r="B13" s="33" t="s">
        <v>88</v>
      </c>
      <c r="C13" s="14">
        <f t="shared" si="0"/>
        <v>78.06998537457342</v>
      </c>
      <c r="D13" s="33" t="s">
        <v>89</v>
      </c>
      <c r="E13" s="5">
        <v>184.61</v>
      </c>
      <c r="F13" s="14">
        <f t="shared" si="1"/>
        <v>14412.5</v>
      </c>
      <c r="G13" s="37">
        <v>14412.5</v>
      </c>
    </row>
    <row r="14" spans="1:7" ht="150">
      <c r="A14" s="32" t="s">
        <v>90</v>
      </c>
      <c r="B14" s="33" t="s">
        <v>91</v>
      </c>
      <c r="C14" s="14">
        <f t="shared" si="0"/>
        <v>2.8299998353489366</v>
      </c>
      <c r="D14" s="34" t="s">
        <v>74</v>
      </c>
      <c r="E14" s="35">
        <v>4858.76</v>
      </c>
      <c r="F14" s="14">
        <f t="shared" si="1"/>
        <v>13750.289999999999</v>
      </c>
      <c r="G14" s="37">
        <v>13750.29</v>
      </c>
    </row>
    <row r="15" spans="1:7">
      <c r="A15" s="38">
        <v>11</v>
      </c>
      <c r="B15" s="39" t="s">
        <v>92</v>
      </c>
      <c r="C15" s="14"/>
      <c r="D15" s="34"/>
      <c r="E15" s="35"/>
      <c r="F15" s="14"/>
    </row>
    <row r="16" spans="1:7">
      <c r="A16" s="38" t="s">
        <v>93</v>
      </c>
      <c r="B16" s="33" t="s">
        <v>94</v>
      </c>
      <c r="C16" s="14">
        <f t="shared" si="0"/>
        <v>23.78994918125353</v>
      </c>
      <c r="D16" s="34" t="s">
        <v>74</v>
      </c>
      <c r="E16" s="35">
        <v>177.1</v>
      </c>
      <c r="F16" s="14">
        <f t="shared" si="1"/>
        <v>4213.2</v>
      </c>
      <c r="G16" s="30">
        <v>4213.2</v>
      </c>
    </row>
    <row r="17" spans="1:7">
      <c r="A17" s="38" t="s">
        <v>95</v>
      </c>
      <c r="B17" s="33" t="s">
        <v>96</v>
      </c>
      <c r="C17" s="14">
        <f t="shared" si="0"/>
        <v>2.9732402879279083</v>
      </c>
      <c r="D17" s="34" t="s">
        <v>74</v>
      </c>
      <c r="E17" s="35">
        <v>363.98</v>
      </c>
      <c r="F17" s="14">
        <f t="shared" si="1"/>
        <v>1082.2</v>
      </c>
      <c r="G17" s="30">
        <v>1082.2</v>
      </c>
    </row>
    <row r="18" spans="1:7">
      <c r="A18" s="38" t="s">
        <v>97</v>
      </c>
      <c r="B18" s="33" t="s">
        <v>98</v>
      </c>
      <c r="C18" s="14">
        <f t="shared" si="0"/>
        <v>8.0192017187552462</v>
      </c>
      <c r="D18" s="34" t="s">
        <v>74</v>
      </c>
      <c r="E18" s="35">
        <v>893.67</v>
      </c>
      <c r="F18" s="14">
        <f t="shared" si="1"/>
        <v>7166.52</v>
      </c>
      <c r="G18" s="30">
        <v>7166.52</v>
      </c>
    </row>
    <row r="19" spans="1:7">
      <c r="A19" s="38" t="s">
        <v>99</v>
      </c>
      <c r="B19" s="33" t="s">
        <v>100</v>
      </c>
      <c r="C19" s="14">
        <f t="shared" si="0"/>
        <v>16.039987912973409</v>
      </c>
      <c r="D19" s="34" t="s">
        <v>74</v>
      </c>
      <c r="E19" s="35">
        <v>496.4</v>
      </c>
      <c r="F19" s="14">
        <f t="shared" si="1"/>
        <v>7962.25</v>
      </c>
      <c r="G19" s="30">
        <v>7962.25</v>
      </c>
    </row>
    <row r="20" spans="1:7">
      <c r="A20" s="38" t="s">
        <v>101</v>
      </c>
      <c r="B20" s="33" t="s">
        <v>102</v>
      </c>
      <c r="C20" s="14">
        <f t="shared" si="0"/>
        <v>5</v>
      </c>
      <c r="D20" s="34" t="s">
        <v>74</v>
      </c>
      <c r="E20" s="35">
        <v>819.59</v>
      </c>
      <c r="F20" s="14">
        <f t="shared" si="1"/>
        <v>4097.95</v>
      </c>
      <c r="G20" s="30">
        <v>4097.95</v>
      </c>
    </row>
    <row r="21" spans="1:7">
      <c r="A21" s="38"/>
      <c r="B21" s="39"/>
      <c r="C21" s="35"/>
      <c r="D21" s="34"/>
      <c r="E21" s="35" t="s">
        <v>103</v>
      </c>
      <c r="F21" s="14">
        <f>SUM(F5:F20)</f>
        <v>261713.16000000003</v>
      </c>
    </row>
    <row r="22" spans="1:7" ht="30">
      <c r="A22" s="38"/>
      <c r="B22" s="39"/>
      <c r="C22" s="35"/>
      <c r="D22" s="34"/>
      <c r="E22" s="33" t="s">
        <v>104</v>
      </c>
      <c r="F22" s="33">
        <f>F21*12/100</f>
        <v>31405.579200000004</v>
      </c>
    </row>
    <row r="23" spans="1:7">
      <c r="A23" s="38"/>
      <c r="B23" s="39"/>
      <c r="C23" s="35"/>
      <c r="D23" s="34"/>
      <c r="E23" s="33"/>
      <c r="F23" s="33">
        <f>F22+F21</f>
        <v>293118.73920000001</v>
      </c>
    </row>
    <row r="24" spans="1:7" ht="30">
      <c r="A24" s="38"/>
      <c r="B24" s="39"/>
      <c r="C24" s="35"/>
      <c r="D24" s="34"/>
      <c r="E24" s="33" t="s">
        <v>105</v>
      </c>
      <c r="F24" s="33">
        <f>F23*1/100</f>
        <v>2931.1873920000003</v>
      </c>
    </row>
    <row r="25" spans="1:7">
      <c r="A25" s="38"/>
      <c r="B25" s="39"/>
      <c r="C25" s="35"/>
      <c r="D25" s="34"/>
      <c r="E25" s="33" t="s">
        <v>103</v>
      </c>
      <c r="F25" s="33">
        <f>F24+F23</f>
        <v>296049.926592</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G26"/>
  <sheetViews>
    <sheetView workbookViewId="0">
      <selection activeCell="A3" sqref="A3:F3"/>
    </sheetView>
  </sheetViews>
  <sheetFormatPr defaultRowHeight="15"/>
  <cols>
    <col min="1" max="1" width="9.140625" style="40"/>
    <col min="2" max="2" width="42.28515625" style="41" customWidth="1"/>
    <col min="3" max="3" width="9.5703125" style="30" bestFit="1" customWidth="1"/>
    <col min="4" max="4" width="9.140625" style="42"/>
    <col min="5" max="5" width="9.140625" style="30"/>
    <col min="6" max="6" width="19.42578125" style="43" customWidth="1"/>
    <col min="7" max="7" width="14.7109375" style="30" hidden="1" customWidth="1"/>
    <col min="8" max="16384" width="9.140625" style="30"/>
  </cols>
  <sheetData>
    <row r="1" spans="1:7" ht="18.75">
      <c r="A1" s="66" t="s">
        <v>0</v>
      </c>
      <c r="B1" s="66"/>
      <c r="C1" s="66"/>
      <c r="D1" s="66"/>
      <c r="E1" s="66"/>
      <c r="F1" s="66"/>
    </row>
    <row r="2" spans="1:7" ht="18.75">
      <c r="A2" s="66" t="s">
        <v>68</v>
      </c>
      <c r="B2" s="66"/>
      <c r="C2" s="66"/>
      <c r="D2" s="66"/>
      <c r="E2" s="66"/>
      <c r="F2" s="66"/>
    </row>
    <row r="3" spans="1:7" ht="57.75" customHeight="1">
      <c r="A3" s="67" t="s">
        <v>123</v>
      </c>
      <c r="B3" s="67"/>
      <c r="C3" s="67"/>
      <c r="D3" s="67"/>
      <c r="E3" s="67"/>
      <c r="F3" s="67"/>
    </row>
    <row r="4" spans="1:7">
      <c r="A4" s="31" t="s">
        <v>3</v>
      </c>
      <c r="B4" s="31" t="s">
        <v>4</v>
      </c>
      <c r="C4" s="31" t="s">
        <v>5</v>
      </c>
      <c r="D4" s="31" t="s">
        <v>6</v>
      </c>
      <c r="E4" s="31" t="s">
        <v>7</v>
      </c>
      <c r="F4" s="31" t="s">
        <v>8</v>
      </c>
    </row>
    <row r="5" spans="1:7" ht="30">
      <c r="A5" s="32" t="s">
        <v>69</v>
      </c>
      <c r="B5" s="33" t="s">
        <v>70</v>
      </c>
      <c r="C5" s="14">
        <f>G5/E5</f>
        <v>10</v>
      </c>
      <c r="D5" s="34" t="s">
        <v>71</v>
      </c>
      <c r="E5" s="14">
        <v>330.4</v>
      </c>
      <c r="F5" s="14">
        <f>C5*E5</f>
        <v>3304</v>
      </c>
      <c r="G5" s="30">
        <v>3304</v>
      </c>
    </row>
    <row r="6" spans="1:7" ht="75">
      <c r="A6" s="32" t="s">
        <v>72</v>
      </c>
      <c r="B6" s="33" t="s">
        <v>73</v>
      </c>
      <c r="C6" s="14">
        <f t="shared" ref="C6:C21" si="0">G6/E6</f>
        <v>1.0599915793306707</v>
      </c>
      <c r="D6" s="34" t="s">
        <v>74</v>
      </c>
      <c r="E6" s="35">
        <v>878.79</v>
      </c>
      <c r="F6" s="14">
        <f t="shared" ref="F6:F21" si="1">C6*E6</f>
        <v>931.51</v>
      </c>
      <c r="G6" s="30">
        <v>931.51</v>
      </c>
    </row>
    <row r="7" spans="1:7" ht="120">
      <c r="A7" s="36" t="s">
        <v>75</v>
      </c>
      <c r="B7" s="33" t="s">
        <v>76</v>
      </c>
      <c r="C7" s="14">
        <f t="shared" si="0"/>
        <v>50.969838793551737</v>
      </c>
      <c r="D7" s="34" t="s">
        <v>74</v>
      </c>
      <c r="E7" s="35">
        <v>153.84</v>
      </c>
      <c r="F7" s="14">
        <f t="shared" si="1"/>
        <v>7841.2</v>
      </c>
      <c r="G7" s="30">
        <v>7841.2</v>
      </c>
    </row>
    <row r="8" spans="1:7" ht="105">
      <c r="A8" s="36" t="s">
        <v>77</v>
      </c>
      <c r="B8" s="33" t="s">
        <v>78</v>
      </c>
      <c r="C8" s="14">
        <f t="shared" si="0"/>
        <v>4.2499879686221664</v>
      </c>
      <c r="D8" s="34" t="s">
        <v>74</v>
      </c>
      <c r="E8" s="35">
        <v>415.58</v>
      </c>
      <c r="F8" s="14">
        <f t="shared" si="1"/>
        <v>1766.2099999999998</v>
      </c>
      <c r="G8" s="30">
        <v>1766.21</v>
      </c>
    </row>
    <row r="9" spans="1:7" ht="90">
      <c r="A9" s="36" t="s">
        <v>79</v>
      </c>
      <c r="B9" s="33" t="s">
        <v>80</v>
      </c>
      <c r="C9" s="14">
        <f t="shared" si="0"/>
        <v>7.139996942236059</v>
      </c>
      <c r="D9" s="34" t="s">
        <v>74</v>
      </c>
      <c r="E9" s="35">
        <v>1438.96</v>
      </c>
      <c r="F9" s="14">
        <f t="shared" si="1"/>
        <v>10274.17</v>
      </c>
      <c r="G9" s="30">
        <v>10274.17</v>
      </c>
    </row>
    <row r="10" spans="1:7" ht="60">
      <c r="A10" s="32" t="s">
        <v>81</v>
      </c>
      <c r="B10" s="33" t="s">
        <v>82</v>
      </c>
      <c r="C10" s="14">
        <f t="shared" si="0"/>
        <v>16.929999643582708</v>
      </c>
      <c r="D10" s="34" t="s">
        <v>74</v>
      </c>
      <c r="E10" s="35">
        <v>5891.97</v>
      </c>
      <c r="F10" s="14">
        <f t="shared" si="1"/>
        <v>99751.05</v>
      </c>
      <c r="G10" s="30">
        <v>99751.05</v>
      </c>
    </row>
    <row r="11" spans="1:7" ht="135">
      <c r="A11" s="32" t="s">
        <v>83</v>
      </c>
      <c r="B11" s="33" t="s">
        <v>84</v>
      </c>
      <c r="C11" s="14">
        <f t="shared" si="0"/>
        <v>8.4899985720452413</v>
      </c>
      <c r="D11" s="34" t="s">
        <v>74</v>
      </c>
      <c r="E11" s="35">
        <v>6092.63</v>
      </c>
      <c r="F11" s="14">
        <f t="shared" si="1"/>
        <v>51726.42</v>
      </c>
      <c r="G11" s="30">
        <v>51726.42</v>
      </c>
    </row>
    <row r="12" spans="1:7" ht="120">
      <c r="A12" s="32" t="s">
        <v>85</v>
      </c>
      <c r="B12" s="33" t="s">
        <v>86</v>
      </c>
      <c r="C12" s="14">
        <f t="shared" si="0"/>
        <v>1.9499999611700449</v>
      </c>
      <c r="D12" s="34" t="s">
        <v>54</v>
      </c>
      <c r="E12" s="35">
        <v>77259.94</v>
      </c>
      <c r="F12" s="14">
        <f t="shared" si="1"/>
        <v>150656.88</v>
      </c>
      <c r="G12" s="30">
        <v>150656.88</v>
      </c>
    </row>
    <row r="13" spans="1:7" ht="60">
      <c r="A13" s="33" t="s">
        <v>87</v>
      </c>
      <c r="B13" s="33" t="s">
        <v>88</v>
      </c>
      <c r="C13" s="14">
        <f t="shared" si="0"/>
        <v>130.1099615405449</v>
      </c>
      <c r="D13" s="33" t="s">
        <v>89</v>
      </c>
      <c r="E13" s="5">
        <v>184.61</v>
      </c>
      <c r="F13" s="14">
        <f t="shared" si="1"/>
        <v>24019.599999999995</v>
      </c>
      <c r="G13" s="37">
        <v>24019.599999999999</v>
      </c>
    </row>
    <row r="14" spans="1:7" ht="150">
      <c r="A14" s="32" t="s">
        <v>90</v>
      </c>
      <c r="B14" s="33" t="s">
        <v>91</v>
      </c>
      <c r="C14" s="14">
        <f t="shared" si="0"/>
        <v>0.41999810651277281</v>
      </c>
      <c r="D14" s="34" t="s">
        <v>74</v>
      </c>
      <c r="E14" s="35">
        <v>4858.76</v>
      </c>
      <c r="F14" s="14">
        <f t="shared" si="1"/>
        <v>2040.67</v>
      </c>
      <c r="G14" s="37">
        <v>2040.67</v>
      </c>
    </row>
    <row r="15" spans="1:7" ht="135">
      <c r="A15" s="33" t="s">
        <v>124</v>
      </c>
      <c r="B15" s="33" t="s">
        <v>125</v>
      </c>
      <c r="C15" s="14">
        <f t="shared" si="0"/>
        <v>8.4899998608192178</v>
      </c>
      <c r="D15" s="33" t="s">
        <v>74</v>
      </c>
      <c r="E15" s="33">
        <v>2873.96</v>
      </c>
      <c r="F15" s="14">
        <f t="shared" si="1"/>
        <v>24399.919999999998</v>
      </c>
      <c r="G15" s="37">
        <v>24399.919999999998</v>
      </c>
    </row>
    <row r="16" spans="1:7">
      <c r="A16" s="38">
        <v>11</v>
      </c>
      <c r="B16" s="39" t="s">
        <v>92</v>
      </c>
      <c r="C16" s="14"/>
      <c r="D16" s="34"/>
      <c r="E16" s="35"/>
      <c r="F16" s="14"/>
    </row>
    <row r="17" spans="1:7">
      <c r="A17" s="38" t="s">
        <v>93</v>
      </c>
      <c r="B17" s="33" t="s">
        <v>94</v>
      </c>
      <c r="C17" s="14">
        <f t="shared" si="0"/>
        <v>50.969960474308309</v>
      </c>
      <c r="D17" s="34" t="s">
        <v>74</v>
      </c>
      <c r="E17" s="35">
        <v>177.1</v>
      </c>
      <c r="F17" s="14">
        <f t="shared" si="1"/>
        <v>9026.7800000000007</v>
      </c>
      <c r="G17" s="30">
        <v>9026.7800000000007</v>
      </c>
    </row>
    <row r="18" spans="1:7">
      <c r="A18" s="38" t="s">
        <v>95</v>
      </c>
      <c r="B18" s="33" t="s">
        <v>96</v>
      </c>
      <c r="C18" s="14">
        <f t="shared" si="0"/>
        <v>4.2499862629814826</v>
      </c>
      <c r="D18" s="34" t="s">
        <v>74</v>
      </c>
      <c r="E18" s="35">
        <v>363.98</v>
      </c>
      <c r="F18" s="14">
        <f t="shared" si="1"/>
        <v>1546.91</v>
      </c>
      <c r="G18" s="30">
        <v>1546.91</v>
      </c>
    </row>
    <row r="19" spans="1:7">
      <c r="A19" s="38" t="s">
        <v>97</v>
      </c>
      <c r="B19" s="33" t="s">
        <v>98</v>
      </c>
      <c r="C19" s="14">
        <f t="shared" si="0"/>
        <v>14.509998097731826</v>
      </c>
      <c r="D19" s="34" t="s">
        <v>74</v>
      </c>
      <c r="E19" s="35">
        <v>893.67</v>
      </c>
      <c r="F19" s="14">
        <f t="shared" si="1"/>
        <v>12967.15</v>
      </c>
      <c r="G19" s="30">
        <v>12967.15</v>
      </c>
    </row>
    <row r="20" spans="1:7">
      <c r="A20" s="38" t="s">
        <v>99</v>
      </c>
      <c r="B20" s="33" t="s">
        <v>100</v>
      </c>
      <c r="C20" s="14">
        <f t="shared" si="0"/>
        <v>22.229995970991137</v>
      </c>
      <c r="D20" s="34" t="s">
        <v>74</v>
      </c>
      <c r="E20" s="35">
        <v>496.4</v>
      </c>
      <c r="F20" s="14">
        <f t="shared" si="1"/>
        <v>11034.97</v>
      </c>
      <c r="G20" s="30">
        <v>11034.97</v>
      </c>
    </row>
    <row r="21" spans="1:7">
      <c r="A21" s="38" t="s">
        <v>101</v>
      </c>
      <c r="B21" s="33" t="s">
        <v>102</v>
      </c>
      <c r="C21" s="14">
        <f t="shared" si="0"/>
        <v>15.629997925792164</v>
      </c>
      <c r="D21" s="34" t="s">
        <v>74</v>
      </c>
      <c r="E21" s="35">
        <v>819.59</v>
      </c>
      <c r="F21" s="14">
        <f t="shared" si="1"/>
        <v>12810.19</v>
      </c>
      <c r="G21" s="30">
        <v>12810.19</v>
      </c>
    </row>
    <row r="22" spans="1:7">
      <c r="A22" s="38"/>
      <c r="B22" s="39"/>
      <c r="C22" s="35"/>
      <c r="D22" s="34"/>
      <c r="E22" s="35" t="s">
        <v>103</v>
      </c>
      <c r="F22" s="14">
        <f>SUM(F5:F21)</f>
        <v>424097.62999999995</v>
      </c>
    </row>
    <row r="23" spans="1:7" ht="30">
      <c r="A23" s="38"/>
      <c r="B23" s="39"/>
      <c r="C23" s="35"/>
      <c r="D23" s="34"/>
      <c r="E23" s="33" t="s">
        <v>104</v>
      </c>
      <c r="F23" s="33">
        <f>F22*12/100</f>
        <v>50891.715599999996</v>
      </c>
    </row>
    <row r="24" spans="1:7">
      <c r="A24" s="38"/>
      <c r="B24" s="39"/>
      <c r="C24" s="35"/>
      <c r="D24" s="34"/>
      <c r="E24" s="33"/>
      <c r="F24" s="33">
        <f>F23+F22</f>
        <v>474989.34559999994</v>
      </c>
    </row>
    <row r="25" spans="1:7" ht="30">
      <c r="A25" s="38"/>
      <c r="B25" s="39"/>
      <c r="C25" s="35"/>
      <c r="D25" s="34"/>
      <c r="E25" s="33" t="s">
        <v>105</v>
      </c>
      <c r="F25" s="33">
        <f>F24*1/100</f>
        <v>4749.8934559999998</v>
      </c>
    </row>
    <row r="26" spans="1:7">
      <c r="A26" s="38"/>
      <c r="B26" s="39"/>
      <c r="C26" s="35"/>
      <c r="D26" s="34"/>
      <c r="E26" s="33" t="s">
        <v>103</v>
      </c>
      <c r="F26" s="33">
        <f>F25+F24</f>
        <v>479739.23905599996</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31"/>
  <sheetViews>
    <sheetView workbookViewId="0">
      <selection activeCell="A4" sqref="A4:F4"/>
    </sheetView>
  </sheetViews>
  <sheetFormatPr defaultRowHeight="15"/>
  <cols>
    <col min="1" max="1" width="6.140625" customWidth="1"/>
    <col min="2" max="2" width="45.28515625" customWidth="1"/>
    <col min="3" max="3" width="10.28515625" customWidth="1"/>
    <col min="4" max="4" width="7.42578125" customWidth="1"/>
    <col min="5" max="5" width="14.42578125" customWidth="1"/>
    <col min="6" max="6" width="22.5703125" customWidth="1"/>
  </cols>
  <sheetData>
    <row r="1" spans="1:6" ht="26.45" customHeight="1"/>
    <row r="2" spans="1:6" ht="69.75" customHeight="1">
      <c r="A2" s="48" t="s">
        <v>0</v>
      </c>
      <c r="B2" s="49"/>
      <c r="C2" s="49"/>
      <c r="D2" s="49"/>
      <c r="E2" s="49"/>
      <c r="F2" s="50"/>
    </row>
    <row r="3" spans="1:6" ht="18">
      <c r="A3" s="51" t="s">
        <v>1</v>
      </c>
      <c r="B3" s="52"/>
      <c r="C3" s="52"/>
      <c r="D3" s="52"/>
      <c r="E3" s="52"/>
      <c r="F3" s="53"/>
    </row>
    <row r="4" spans="1:6" ht="36" customHeight="1">
      <c r="A4" s="54" t="s">
        <v>56</v>
      </c>
      <c r="B4" s="55"/>
      <c r="C4" s="55"/>
      <c r="D4" s="55"/>
      <c r="E4" s="55"/>
      <c r="F4" s="56"/>
    </row>
    <row r="5" spans="1:6" ht="32.25" customHeight="1">
      <c r="A5" s="1" t="s">
        <v>3</v>
      </c>
      <c r="B5" s="1" t="s">
        <v>4</v>
      </c>
      <c r="C5" s="1" t="s">
        <v>5</v>
      </c>
      <c r="D5" s="1" t="s">
        <v>6</v>
      </c>
      <c r="E5" s="1" t="s">
        <v>7</v>
      </c>
      <c r="F5" s="1" t="s">
        <v>8</v>
      </c>
    </row>
    <row r="6" spans="1:6" ht="32.25" customHeight="1">
      <c r="A6" s="2">
        <v>1</v>
      </c>
      <c r="B6" s="3" t="s">
        <v>9</v>
      </c>
      <c r="C6" s="1">
        <v>5</v>
      </c>
      <c r="D6" s="1" t="s">
        <v>10</v>
      </c>
      <c r="E6" s="4">
        <v>330.4</v>
      </c>
      <c r="F6" s="4">
        <f>ROUND((E6*C6),2)</f>
        <v>1652</v>
      </c>
    </row>
    <row r="7" spans="1:6" ht="114.75">
      <c r="A7" s="2" t="s">
        <v>11</v>
      </c>
      <c r="B7" s="3" t="s">
        <v>12</v>
      </c>
      <c r="C7" s="7">
        <v>31.3</v>
      </c>
      <c r="D7" s="5" t="s">
        <v>13</v>
      </c>
      <c r="E7" s="5">
        <v>153.84</v>
      </c>
      <c r="F7" s="4">
        <f t="shared" ref="F7:F17" si="0">ROUND((E7*C7),2)</f>
        <v>4815.1899999999996</v>
      </c>
    </row>
    <row r="8" spans="1:6" ht="76.5">
      <c r="A8" s="6" t="s">
        <v>14</v>
      </c>
      <c r="B8" s="3" t="s">
        <v>15</v>
      </c>
      <c r="C8" s="5">
        <v>11.68</v>
      </c>
      <c r="D8" s="5" t="s">
        <v>13</v>
      </c>
      <c r="E8" s="5">
        <v>415.58</v>
      </c>
      <c r="F8" s="4">
        <f>ROUND((E8*C8),2)</f>
        <v>4853.97</v>
      </c>
    </row>
    <row r="9" spans="1:6" ht="63.75">
      <c r="A9" s="6" t="s">
        <v>16</v>
      </c>
      <c r="B9" s="3" t="s">
        <v>17</v>
      </c>
      <c r="C9" s="7">
        <v>19.62</v>
      </c>
      <c r="D9" s="5" t="s">
        <v>13</v>
      </c>
      <c r="E9" s="5">
        <v>1438.96</v>
      </c>
      <c r="F9" s="4">
        <f>ROUND((E9*C9),2)</f>
        <v>28232.400000000001</v>
      </c>
    </row>
    <row r="10" spans="1:6" ht="63.75">
      <c r="A10" s="6" t="s">
        <v>18</v>
      </c>
      <c r="B10" s="3" t="s">
        <v>19</v>
      </c>
      <c r="C10" s="5">
        <v>23.36</v>
      </c>
      <c r="D10" s="5" t="s">
        <v>13</v>
      </c>
      <c r="E10" s="5">
        <v>4858.76</v>
      </c>
      <c r="F10" s="4">
        <f t="shared" si="0"/>
        <v>113500.63</v>
      </c>
    </row>
    <row r="11" spans="1:6" ht="51">
      <c r="A11" s="8" t="s">
        <v>20</v>
      </c>
      <c r="B11" s="3" t="s">
        <v>21</v>
      </c>
      <c r="C11" s="7">
        <v>15.33</v>
      </c>
      <c r="D11" s="5" t="s">
        <v>22</v>
      </c>
      <c r="E11" s="5">
        <v>184.61</v>
      </c>
      <c r="F11" s="4">
        <f t="shared" si="0"/>
        <v>2830.07</v>
      </c>
    </row>
    <row r="12" spans="1:6">
      <c r="A12" s="8">
        <v>7</v>
      </c>
      <c r="B12" s="9" t="s">
        <v>23</v>
      </c>
      <c r="C12" s="5"/>
      <c r="D12" s="5"/>
      <c r="E12" s="5"/>
      <c r="F12" s="4"/>
    </row>
    <row r="13" spans="1:6" ht="15.75">
      <c r="A13" s="8" t="s">
        <v>24</v>
      </c>
      <c r="B13" s="10" t="s">
        <v>25</v>
      </c>
      <c r="C13" s="5">
        <v>11.68</v>
      </c>
      <c r="D13" s="5" t="s">
        <v>26</v>
      </c>
      <c r="E13" s="5">
        <v>363.98</v>
      </c>
      <c r="F13" s="4">
        <f t="shared" ref="F13" si="1">ROUND((E13*C13),2)</f>
        <v>4251.29</v>
      </c>
    </row>
    <row r="14" spans="1:6" ht="15.75">
      <c r="A14" s="11" t="s">
        <v>27</v>
      </c>
      <c r="B14" s="10" t="s">
        <v>28</v>
      </c>
      <c r="C14" s="7">
        <v>10.050000000000001</v>
      </c>
      <c r="D14" s="5" t="s">
        <v>26</v>
      </c>
      <c r="E14" s="5">
        <v>893.67</v>
      </c>
      <c r="F14" s="4">
        <f t="shared" si="0"/>
        <v>8981.3799999999992</v>
      </c>
    </row>
    <row r="15" spans="1:6" ht="15.75">
      <c r="A15" s="8" t="s">
        <v>29</v>
      </c>
      <c r="B15" s="10" t="s">
        <v>30</v>
      </c>
      <c r="C15" s="7">
        <v>19.62</v>
      </c>
      <c r="D15" s="5" t="s">
        <v>26</v>
      </c>
      <c r="E15" s="5">
        <v>819.59</v>
      </c>
      <c r="F15" s="4">
        <f>ROUND((E15*C15),2)</f>
        <v>16080.36</v>
      </c>
    </row>
    <row r="16" spans="1:6" ht="15.75">
      <c r="A16" s="8" t="s">
        <v>31</v>
      </c>
      <c r="B16" s="10" t="s">
        <v>32</v>
      </c>
      <c r="C16" s="7">
        <v>20.09</v>
      </c>
      <c r="D16" s="5" t="s">
        <v>26</v>
      </c>
      <c r="E16" s="7">
        <v>496.4</v>
      </c>
      <c r="F16" s="4">
        <f t="shared" si="0"/>
        <v>9972.68</v>
      </c>
    </row>
    <row r="17" spans="1:6" ht="15.75">
      <c r="A17" s="8" t="s">
        <v>33</v>
      </c>
      <c r="B17" s="10" t="s">
        <v>34</v>
      </c>
      <c r="C17" s="7">
        <v>31.3</v>
      </c>
      <c r="D17" s="5" t="s">
        <v>26</v>
      </c>
      <c r="E17" s="7">
        <v>177.1</v>
      </c>
      <c r="F17" s="4">
        <f t="shared" si="0"/>
        <v>5543.23</v>
      </c>
    </row>
    <row r="18" spans="1:6" ht="21.75" customHeight="1">
      <c r="A18" s="12"/>
      <c r="B18" s="12"/>
      <c r="C18" s="12"/>
      <c r="D18" s="12"/>
      <c r="E18" s="13" t="s">
        <v>35</v>
      </c>
      <c r="F18" s="14">
        <f>SUM(F6:F17)</f>
        <v>200713.20000000004</v>
      </c>
    </row>
    <row r="19" spans="1:6" ht="21.75" customHeight="1">
      <c r="A19" s="15"/>
      <c r="B19" s="16"/>
      <c r="C19" s="57" t="s">
        <v>36</v>
      </c>
      <c r="D19" s="57"/>
      <c r="E19" s="58"/>
      <c r="F19" s="14">
        <f>F18*12%</f>
        <v>24085.584000000003</v>
      </c>
    </row>
    <row r="20" spans="1:6" ht="21.75" customHeight="1">
      <c r="A20" s="15"/>
      <c r="B20" s="16"/>
      <c r="C20" s="16"/>
      <c r="D20" s="16"/>
      <c r="E20" s="17" t="s">
        <v>35</v>
      </c>
      <c r="F20" s="14">
        <f>F18+F19</f>
        <v>224798.78400000004</v>
      </c>
    </row>
    <row r="21" spans="1:6" ht="21" customHeight="1">
      <c r="A21" s="59" t="s">
        <v>38</v>
      </c>
      <c r="B21" s="57"/>
      <c r="C21" s="57"/>
      <c r="D21" s="57"/>
      <c r="E21" s="58"/>
      <c r="F21" s="4">
        <f>F20*1%</f>
        <v>2247.9878400000007</v>
      </c>
    </row>
    <row r="22" spans="1:6" ht="22.5" customHeight="1">
      <c r="A22" s="44" t="s">
        <v>39</v>
      </c>
      <c r="B22" s="45"/>
      <c r="C22" s="45"/>
      <c r="D22" s="45"/>
      <c r="E22" s="46"/>
      <c r="F22" s="18">
        <f>F20+F21</f>
        <v>227046.77184000003</v>
      </c>
    </row>
    <row r="23" spans="1:6" ht="24.75" customHeight="1">
      <c r="A23" s="44" t="s">
        <v>40</v>
      </c>
      <c r="B23" s="45"/>
      <c r="C23" s="45"/>
      <c r="D23" s="45"/>
      <c r="E23" s="46"/>
      <c r="F23" s="19">
        <v>227047</v>
      </c>
    </row>
    <row r="24" spans="1:6">
      <c r="A24" s="20"/>
      <c r="B24" s="21"/>
      <c r="C24" s="20"/>
      <c r="D24" s="20"/>
      <c r="E24" s="20"/>
      <c r="F24" s="20"/>
    </row>
    <row r="29" spans="1:6" ht="23.25" customHeight="1"/>
    <row r="30" spans="1:6" ht="23.25">
      <c r="A30" s="47" t="s">
        <v>41</v>
      </c>
      <c r="B30" s="47"/>
      <c r="C30" s="47"/>
      <c r="D30" s="47"/>
      <c r="E30" s="47"/>
      <c r="F30" s="47"/>
    </row>
    <row r="31" spans="1:6" ht="23.25">
      <c r="A31" s="47" t="s">
        <v>42</v>
      </c>
      <c r="B31" s="47"/>
      <c r="C31" s="47"/>
      <c r="D31" s="47"/>
      <c r="E31" s="47"/>
      <c r="F31" s="47"/>
    </row>
  </sheetData>
  <mergeCells count="9">
    <mergeCell ref="A23:E23"/>
    <mergeCell ref="A30:F30"/>
    <mergeCell ref="A31:F31"/>
    <mergeCell ref="A2:F2"/>
    <mergeCell ref="A3:F3"/>
    <mergeCell ref="A4:F4"/>
    <mergeCell ref="C19:E19"/>
    <mergeCell ref="A21:E21"/>
    <mergeCell ref="A22:E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1" max="1" width="9.5703125" customWidth="1"/>
    <col min="2" max="2" width="53.42578125" customWidth="1"/>
    <col min="3" max="3" width="10.28515625" customWidth="1"/>
    <col min="4" max="4" width="7.42578125" customWidth="1"/>
    <col min="5" max="5" width="14.42578125" customWidth="1"/>
    <col min="6" max="6" width="22.5703125" customWidth="1"/>
  </cols>
  <sheetData>
    <row r="1" spans="1:6" ht="69.75" customHeight="1">
      <c r="A1" s="48" t="s">
        <v>0</v>
      </c>
      <c r="B1" s="49"/>
      <c r="C1" s="49"/>
      <c r="D1" s="49"/>
      <c r="E1" s="49"/>
      <c r="F1" s="50"/>
    </row>
    <row r="2" spans="1:6" ht="18">
      <c r="A2" s="51" t="s">
        <v>1</v>
      </c>
      <c r="B2" s="52"/>
      <c r="C2" s="52"/>
      <c r="D2" s="52"/>
      <c r="E2" s="52"/>
      <c r="F2" s="53"/>
    </row>
    <row r="3" spans="1:6" ht="36" customHeight="1">
      <c r="A3" s="54" t="s">
        <v>45</v>
      </c>
      <c r="B3" s="55"/>
      <c r="C3" s="55"/>
      <c r="D3" s="55"/>
      <c r="E3" s="55"/>
      <c r="F3" s="56"/>
    </row>
    <row r="4" spans="1:6" ht="32.25" customHeight="1">
      <c r="A4" s="1" t="s">
        <v>3</v>
      </c>
      <c r="B4" s="1" t="s">
        <v>4</v>
      </c>
      <c r="C4" s="1" t="s">
        <v>5</v>
      </c>
      <c r="D4" s="1" t="s">
        <v>6</v>
      </c>
      <c r="E4" s="1" t="s">
        <v>7</v>
      </c>
      <c r="F4" s="1" t="s">
        <v>8</v>
      </c>
    </row>
    <row r="5" spans="1:6" ht="33.75" customHeight="1">
      <c r="A5" s="2">
        <v>1</v>
      </c>
      <c r="B5" s="3" t="s">
        <v>9</v>
      </c>
      <c r="C5" s="1">
        <v>10</v>
      </c>
      <c r="D5" s="1" t="s">
        <v>10</v>
      </c>
      <c r="E5" s="4">
        <v>330.4</v>
      </c>
      <c r="F5" s="4">
        <f>ROUND((E5*C5),2)</f>
        <v>3304</v>
      </c>
    </row>
    <row r="6" spans="1:6" ht="102">
      <c r="A6" s="2" t="s">
        <v>11</v>
      </c>
      <c r="B6" s="3" t="s">
        <v>12</v>
      </c>
      <c r="C6" s="7">
        <v>95.64</v>
      </c>
      <c r="D6" s="5" t="s">
        <v>13</v>
      </c>
      <c r="E6" s="5">
        <v>153.84</v>
      </c>
      <c r="F6" s="4">
        <f t="shared" ref="F6:F19" si="0">ROUND((E6*C6),2)</f>
        <v>14713.26</v>
      </c>
    </row>
    <row r="7" spans="1:6" ht="66.75" customHeight="1">
      <c r="A7" s="6" t="s">
        <v>46</v>
      </c>
      <c r="B7" s="3" t="s">
        <v>15</v>
      </c>
      <c r="C7" s="5">
        <v>23.01</v>
      </c>
      <c r="D7" s="5" t="s">
        <v>13</v>
      </c>
      <c r="E7" s="5">
        <v>415.58</v>
      </c>
      <c r="F7" s="4">
        <f>ROUND((E7*C7),2)</f>
        <v>9562.5</v>
      </c>
    </row>
    <row r="8" spans="1:6" ht="59.25" customHeight="1">
      <c r="A8" s="6" t="s">
        <v>16</v>
      </c>
      <c r="B8" s="3" t="s">
        <v>17</v>
      </c>
      <c r="C8" s="7">
        <v>38.65</v>
      </c>
      <c r="D8" s="5" t="s">
        <v>13</v>
      </c>
      <c r="E8" s="5">
        <v>1438.96</v>
      </c>
      <c r="F8" s="4">
        <f>ROUND((E8*C8),2)</f>
        <v>55615.8</v>
      </c>
    </row>
    <row r="9" spans="1:6" ht="96.75" customHeight="1">
      <c r="A9" s="6" t="s">
        <v>47</v>
      </c>
      <c r="B9" s="3" t="s">
        <v>48</v>
      </c>
      <c r="C9" s="5">
        <v>18.350000000000001</v>
      </c>
      <c r="D9" s="5" t="s">
        <v>13</v>
      </c>
      <c r="E9" s="5">
        <v>5891.97</v>
      </c>
      <c r="F9" s="4">
        <f t="shared" si="0"/>
        <v>108117.65</v>
      </c>
    </row>
    <row r="10" spans="1:6" ht="82.5" customHeight="1">
      <c r="A10" s="6" t="s">
        <v>49</v>
      </c>
      <c r="B10" s="3" t="s">
        <v>50</v>
      </c>
      <c r="C10" s="5">
        <v>8.49</v>
      </c>
      <c r="D10" s="5" t="s">
        <v>13</v>
      </c>
      <c r="E10" s="5">
        <v>6092.63</v>
      </c>
      <c r="F10" s="4">
        <f t="shared" si="0"/>
        <v>51726.43</v>
      </c>
    </row>
    <row r="11" spans="1:6" ht="51.75" customHeight="1">
      <c r="A11" s="6" t="s">
        <v>51</v>
      </c>
      <c r="B11" s="3" t="s">
        <v>21</v>
      </c>
      <c r="C11" s="7">
        <v>164.03</v>
      </c>
      <c r="D11" s="5" t="s">
        <v>22</v>
      </c>
      <c r="E11" s="5">
        <v>184.61</v>
      </c>
      <c r="F11" s="4">
        <f t="shared" si="0"/>
        <v>30281.58</v>
      </c>
    </row>
    <row r="12" spans="1:6" ht="76.5">
      <c r="A12" s="6" t="s">
        <v>52</v>
      </c>
      <c r="B12" s="3" t="s">
        <v>53</v>
      </c>
      <c r="C12" s="7">
        <v>2.0499999999999998</v>
      </c>
      <c r="D12" s="5" t="s">
        <v>54</v>
      </c>
      <c r="E12" s="5">
        <v>77259.94</v>
      </c>
      <c r="F12" s="4">
        <f t="shared" si="0"/>
        <v>158382.88</v>
      </c>
    </row>
    <row r="13" spans="1:6" ht="55.5" customHeight="1">
      <c r="A13" s="6" t="s">
        <v>55</v>
      </c>
      <c r="B13" s="3" t="s">
        <v>19</v>
      </c>
      <c r="C13" s="5">
        <v>37.520000000000003</v>
      </c>
      <c r="D13" s="5" t="s">
        <v>13</v>
      </c>
      <c r="E13" s="5">
        <v>4858.76</v>
      </c>
      <c r="F13" s="4">
        <f>ROUND((E13*C13),2)</f>
        <v>182300.68</v>
      </c>
    </row>
    <row r="14" spans="1:6">
      <c r="A14" s="8">
        <v>10</v>
      </c>
      <c r="B14" s="9" t="s">
        <v>23</v>
      </c>
      <c r="C14" s="5"/>
      <c r="D14" s="5"/>
      <c r="E14" s="5"/>
      <c r="F14" s="4"/>
    </row>
    <row r="15" spans="1:6" ht="15.75">
      <c r="A15" s="8" t="s">
        <v>24</v>
      </c>
      <c r="B15" s="10" t="s">
        <v>25</v>
      </c>
      <c r="C15" s="5">
        <v>23.01</v>
      </c>
      <c r="D15" s="5" t="s">
        <v>26</v>
      </c>
      <c r="E15" s="5">
        <v>363.98</v>
      </c>
      <c r="F15" s="4">
        <f t="shared" ref="F15" si="1">ROUND((E15*C15),2)</f>
        <v>8375.18</v>
      </c>
    </row>
    <row r="16" spans="1:6" ht="15.75">
      <c r="A16" s="11" t="s">
        <v>27</v>
      </c>
      <c r="B16" s="10" t="s">
        <v>28</v>
      </c>
      <c r="C16" s="7">
        <v>27.68</v>
      </c>
      <c r="D16" s="5" t="s">
        <v>26</v>
      </c>
      <c r="E16" s="5">
        <v>893.67</v>
      </c>
      <c r="F16" s="4">
        <f t="shared" si="0"/>
        <v>24736.79</v>
      </c>
    </row>
    <row r="17" spans="1:6" ht="15.75">
      <c r="A17" s="8" t="s">
        <v>29</v>
      </c>
      <c r="B17" s="10" t="s">
        <v>30</v>
      </c>
      <c r="C17" s="7">
        <v>38.65</v>
      </c>
      <c r="D17" s="5" t="s">
        <v>26</v>
      </c>
      <c r="E17" s="5">
        <v>819.59</v>
      </c>
      <c r="F17" s="4">
        <f>ROUND((E17*C17),2)</f>
        <v>31677.15</v>
      </c>
    </row>
    <row r="18" spans="1:6" ht="15.75">
      <c r="A18" s="8" t="s">
        <v>31</v>
      </c>
      <c r="B18" s="10" t="s">
        <v>32</v>
      </c>
      <c r="C18" s="7">
        <v>55.35</v>
      </c>
      <c r="D18" s="5" t="s">
        <v>26</v>
      </c>
      <c r="E18" s="7">
        <v>496.4</v>
      </c>
      <c r="F18" s="4">
        <f t="shared" si="0"/>
        <v>27475.74</v>
      </c>
    </row>
    <row r="19" spans="1:6" ht="15.75">
      <c r="A19" s="8" t="s">
        <v>33</v>
      </c>
      <c r="B19" s="10" t="s">
        <v>34</v>
      </c>
      <c r="C19" s="7">
        <v>95.64</v>
      </c>
      <c r="D19" s="5" t="s">
        <v>26</v>
      </c>
      <c r="E19" s="7">
        <v>177.1</v>
      </c>
      <c r="F19" s="4">
        <f t="shared" si="0"/>
        <v>16937.84</v>
      </c>
    </row>
    <row r="20" spans="1:6" ht="21.75" customHeight="1">
      <c r="A20" s="12"/>
      <c r="B20" s="12"/>
      <c r="C20" s="12"/>
      <c r="D20" s="12"/>
      <c r="E20" s="13" t="s">
        <v>35</v>
      </c>
      <c r="F20" s="14">
        <f>SUM(F5:F19)</f>
        <v>723207.4800000001</v>
      </c>
    </row>
    <row r="21" spans="1:6" ht="21.75" customHeight="1">
      <c r="A21" s="15"/>
      <c r="B21" s="16"/>
      <c r="C21" s="57" t="s">
        <v>36</v>
      </c>
      <c r="D21" s="57"/>
      <c r="E21" s="58"/>
      <c r="F21" s="14">
        <f>F20*12%</f>
        <v>86784.897600000011</v>
      </c>
    </row>
    <row r="22" spans="1:6" ht="21.75" customHeight="1">
      <c r="A22" s="15"/>
      <c r="B22" s="16"/>
      <c r="C22" s="16"/>
      <c r="D22" s="16"/>
      <c r="E22" s="17" t="s">
        <v>35</v>
      </c>
      <c r="F22" s="14">
        <f>F20+F21</f>
        <v>809992.37760000012</v>
      </c>
    </row>
    <row r="23" spans="1:6" ht="21" customHeight="1">
      <c r="A23" s="59" t="s">
        <v>38</v>
      </c>
      <c r="B23" s="57"/>
      <c r="C23" s="57"/>
      <c r="D23" s="57"/>
      <c r="E23" s="58"/>
      <c r="F23" s="4">
        <f>F22*1%</f>
        <v>8099.9237760000015</v>
      </c>
    </row>
    <row r="24" spans="1:6" ht="22.5" customHeight="1">
      <c r="A24" s="44" t="s">
        <v>39</v>
      </c>
      <c r="B24" s="45"/>
      <c r="C24" s="45"/>
      <c r="D24" s="45"/>
      <c r="E24" s="46"/>
      <c r="F24" s="18">
        <f>F22+F23</f>
        <v>818092.30137600016</v>
      </c>
    </row>
    <row r="25" spans="1:6" ht="24.75" customHeight="1">
      <c r="A25" s="44" t="s">
        <v>40</v>
      </c>
      <c r="B25" s="45"/>
      <c r="C25" s="45"/>
      <c r="D25" s="45"/>
      <c r="E25" s="46"/>
      <c r="F25" s="19">
        <v>818000</v>
      </c>
    </row>
    <row r="26" spans="1:6">
      <c r="A26" s="20"/>
      <c r="B26" s="21"/>
      <c r="C26" s="20"/>
      <c r="D26" s="20"/>
      <c r="E26" s="20"/>
      <c r="F26" s="20"/>
    </row>
  </sheetData>
  <mergeCells count="7">
    <mergeCell ref="A25:E25"/>
    <mergeCell ref="A1:F1"/>
    <mergeCell ref="A2:F2"/>
    <mergeCell ref="A3:F3"/>
    <mergeCell ref="C21:E21"/>
    <mergeCell ref="A23:E23"/>
    <mergeCell ref="A24:E2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A4" sqref="A4:F4"/>
    </sheetView>
  </sheetViews>
  <sheetFormatPr defaultRowHeight="15"/>
  <cols>
    <col min="1" max="1" width="6.140625" customWidth="1"/>
    <col min="2" max="2" width="45.28515625" customWidth="1"/>
    <col min="3" max="3" width="10.28515625" customWidth="1"/>
    <col min="4" max="4" width="7.42578125" customWidth="1"/>
    <col min="5" max="5" width="14.42578125" customWidth="1"/>
    <col min="6" max="6" width="22.5703125" customWidth="1"/>
  </cols>
  <sheetData>
    <row r="1" spans="1:6" ht="26.45" customHeight="1"/>
    <row r="2" spans="1:6" ht="69.75" customHeight="1">
      <c r="A2" s="48" t="s">
        <v>0</v>
      </c>
      <c r="B2" s="49"/>
      <c r="C2" s="49"/>
      <c r="D2" s="49"/>
      <c r="E2" s="49"/>
      <c r="F2" s="50"/>
    </row>
    <row r="3" spans="1:6" ht="18">
      <c r="A3" s="51" t="s">
        <v>1</v>
      </c>
      <c r="B3" s="52"/>
      <c r="C3" s="52"/>
      <c r="D3" s="52"/>
      <c r="E3" s="52"/>
      <c r="F3" s="53"/>
    </row>
    <row r="4" spans="1:6" ht="36" customHeight="1">
      <c r="A4" s="54" t="s">
        <v>44</v>
      </c>
      <c r="B4" s="55"/>
      <c r="C4" s="55"/>
      <c r="D4" s="55"/>
      <c r="E4" s="55"/>
      <c r="F4" s="56"/>
    </row>
    <row r="5" spans="1:6" ht="32.25" customHeight="1">
      <c r="A5" s="1" t="s">
        <v>3</v>
      </c>
      <c r="B5" s="1" t="s">
        <v>4</v>
      </c>
      <c r="C5" s="1" t="s">
        <v>5</v>
      </c>
      <c r="D5" s="1" t="s">
        <v>6</v>
      </c>
      <c r="E5" s="1" t="s">
        <v>7</v>
      </c>
      <c r="F5" s="1" t="s">
        <v>8</v>
      </c>
    </row>
    <row r="6" spans="1:6" ht="32.25" customHeight="1">
      <c r="A6" s="2">
        <v>1</v>
      </c>
      <c r="B6" s="3" t="s">
        <v>9</v>
      </c>
      <c r="C6" s="1">
        <v>5</v>
      </c>
      <c r="D6" s="1" t="s">
        <v>10</v>
      </c>
      <c r="E6" s="4">
        <v>330.4</v>
      </c>
      <c r="F6" s="4">
        <f>ROUND((E6*C6),2)</f>
        <v>1652</v>
      </c>
    </row>
    <row r="7" spans="1:6" ht="114.75">
      <c r="A7" s="2" t="s">
        <v>11</v>
      </c>
      <c r="B7" s="3" t="s">
        <v>12</v>
      </c>
      <c r="C7" s="5">
        <v>37.94</v>
      </c>
      <c r="D7" s="5" t="s">
        <v>13</v>
      </c>
      <c r="E7" s="5">
        <v>153.84</v>
      </c>
      <c r="F7" s="4">
        <f t="shared" ref="F7:F17" si="0">ROUND((E7*C7),2)</f>
        <v>5836.69</v>
      </c>
    </row>
    <row r="8" spans="1:6" ht="76.5">
      <c r="A8" s="6" t="s">
        <v>14</v>
      </c>
      <c r="B8" s="3" t="s">
        <v>15</v>
      </c>
      <c r="C8" s="5">
        <v>14.16</v>
      </c>
      <c r="D8" s="5" t="s">
        <v>13</v>
      </c>
      <c r="E8" s="5">
        <v>415.58</v>
      </c>
      <c r="F8" s="4">
        <f>ROUND((E8*C8),2)</f>
        <v>5884.61</v>
      </c>
    </row>
    <row r="9" spans="1:6" ht="63.75">
      <c r="A9" s="6" t="s">
        <v>16</v>
      </c>
      <c r="B9" s="3" t="s">
        <v>17</v>
      </c>
      <c r="C9" s="7">
        <v>23.79</v>
      </c>
      <c r="D9" s="5" t="s">
        <v>13</v>
      </c>
      <c r="E9" s="5">
        <v>1438.96</v>
      </c>
      <c r="F9" s="4">
        <f>ROUND((E9*C9),2)</f>
        <v>34232.86</v>
      </c>
    </row>
    <row r="10" spans="1:6" ht="63.75">
      <c r="A10" s="6" t="s">
        <v>18</v>
      </c>
      <c r="B10" s="3" t="s">
        <v>19</v>
      </c>
      <c r="C10" s="5">
        <v>28.32</v>
      </c>
      <c r="D10" s="5" t="s">
        <v>13</v>
      </c>
      <c r="E10" s="5">
        <v>4858.76</v>
      </c>
      <c r="F10" s="4">
        <f t="shared" si="0"/>
        <v>137600.07999999999</v>
      </c>
    </row>
    <row r="11" spans="1:6" ht="51">
      <c r="A11" s="8" t="s">
        <v>20</v>
      </c>
      <c r="B11" s="3" t="s">
        <v>21</v>
      </c>
      <c r="C11" s="7">
        <v>18.59</v>
      </c>
      <c r="D11" s="5" t="s">
        <v>22</v>
      </c>
      <c r="E11" s="5">
        <v>184.61</v>
      </c>
      <c r="F11" s="4">
        <f t="shared" si="0"/>
        <v>3431.9</v>
      </c>
    </row>
    <row r="12" spans="1:6">
      <c r="A12" s="8">
        <v>7</v>
      </c>
      <c r="B12" s="9" t="s">
        <v>23</v>
      </c>
      <c r="C12" s="5"/>
      <c r="D12" s="5"/>
      <c r="E12" s="5"/>
      <c r="F12" s="4"/>
    </row>
    <row r="13" spans="1:6" ht="15.75">
      <c r="A13" s="8" t="s">
        <v>24</v>
      </c>
      <c r="B13" s="10" t="s">
        <v>25</v>
      </c>
      <c r="C13" s="5">
        <v>14.16</v>
      </c>
      <c r="D13" s="5" t="s">
        <v>26</v>
      </c>
      <c r="E13" s="5">
        <v>363.98</v>
      </c>
      <c r="F13" s="4">
        <f t="shared" ref="F13" si="1">ROUND((E13*C13),2)</f>
        <v>5153.96</v>
      </c>
    </row>
    <row r="14" spans="1:6" ht="15.75">
      <c r="A14" s="11" t="s">
        <v>27</v>
      </c>
      <c r="B14" s="10" t="s">
        <v>28</v>
      </c>
      <c r="C14" s="7">
        <v>12.18</v>
      </c>
      <c r="D14" s="5" t="s">
        <v>26</v>
      </c>
      <c r="E14" s="5">
        <v>893.67</v>
      </c>
      <c r="F14" s="4">
        <f t="shared" si="0"/>
        <v>10884.9</v>
      </c>
    </row>
    <row r="15" spans="1:6" ht="15.75">
      <c r="A15" s="8" t="s">
        <v>29</v>
      </c>
      <c r="B15" s="10" t="s">
        <v>30</v>
      </c>
      <c r="C15" s="7">
        <v>23.79</v>
      </c>
      <c r="D15" s="5" t="s">
        <v>26</v>
      </c>
      <c r="E15" s="5">
        <v>819.59</v>
      </c>
      <c r="F15" s="4">
        <f t="shared" si="0"/>
        <v>19498.05</v>
      </c>
    </row>
    <row r="16" spans="1:6" ht="15.75">
      <c r="A16" s="8" t="s">
        <v>31</v>
      </c>
      <c r="B16" s="10" t="s">
        <v>32</v>
      </c>
      <c r="C16" s="7">
        <v>24.35</v>
      </c>
      <c r="D16" s="5" t="s">
        <v>26</v>
      </c>
      <c r="E16" s="7">
        <v>496.4</v>
      </c>
      <c r="F16" s="4">
        <f t="shared" si="0"/>
        <v>12087.34</v>
      </c>
    </row>
    <row r="17" spans="1:6" ht="15.75">
      <c r="A17" s="8" t="s">
        <v>33</v>
      </c>
      <c r="B17" s="10" t="s">
        <v>34</v>
      </c>
      <c r="C17" s="5">
        <v>37.94</v>
      </c>
      <c r="D17" s="5" t="s">
        <v>26</v>
      </c>
      <c r="E17" s="7">
        <v>177.1</v>
      </c>
      <c r="F17" s="4">
        <f t="shared" si="0"/>
        <v>6719.17</v>
      </c>
    </row>
    <row r="18" spans="1:6" ht="21.75" customHeight="1">
      <c r="A18" s="12"/>
      <c r="B18" s="12"/>
      <c r="C18" s="12"/>
      <c r="D18" s="12"/>
      <c r="E18" s="13" t="s">
        <v>35</v>
      </c>
      <c r="F18" s="14">
        <f>SUM(F6:F17)</f>
        <v>242981.55999999997</v>
      </c>
    </row>
    <row r="19" spans="1:6" ht="21.75" customHeight="1">
      <c r="A19" s="15"/>
      <c r="B19" s="16"/>
      <c r="C19" s="57" t="s">
        <v>36</v>
      </c>
      <c r="D19" s="57"/>
      <c r="E19" s="58"/>
      <c r="F19" s="14">
        <f>F18*12%</f>
        <v>29157.787199999995</v>
      </c>
    </row>
    <row r="20" spans="1:6" ht="21.75" customHeight="1">
      <c r="A20" s="15"/>
      <c r="B20" s="16"/>
      <c r="C20" s="16"/>
      <c r="D20" s="16"/>
      <c r="E20" s="17" t="s">
        <v>35</v>
      </c>
      <c r="F20" s="14">
        <f>F18+F19</f>
        <v>272139.34719999996</v>
      </c>
    </row>
    <row r="21" spans="1:6" ht="21" customHeight="1">
      <c r="A21" s="59" t="s">
        <v>38</v>
      </c>
      <c r="B21" s="57"/>
      <c r="C21" s="57"/>
      <c r="D21" s="57"/>
      <c r="E21" s="58"/>
      <c r="F21" s="4">
        <f>F20*1%</f>
        <v>2721.3934719999997</v>
      </c>
    </row>
    <row r="22" spans="1:6" ht="22.5" customHeight="1">
      <c r="A22" s="44" t="s">
        <v>39</v>
      </c>
      <c r="B22" s="45"/>
      <c r="C22" s="45"/>
      <c r="D22" s="45"/>
      <c r="E22" s="46"/>
      <c r="F22" s="18">
        <f>F20+F21</f>
        <v>274860.74067199999</v>
      </c>
    </row>
    <row r="23" spans="1:6" ht="24.75" customHeight="1">
      <c r="A23" s="44" t="s">
        <v>40</v>
      </c>
      <c r="B23" s="45"/>
      <c r="C23" s="45"/>
      <c r="D23" s="45"/>
      <c r="E23" s="46"/>
      <c r="F23" s="19">
        <v>274860</v>
      </c>
    </row>
    <row r="24" spans="1:6">
      <c r="A24" s="20"/>
      <c r="B24" s="21"/>
      <c r="C24" s="20"/>
      <c r="D24" s="20"/>
      <c r="E24" s="20"/>
      <c r="F24" s="20"/>
    </row>
    <row r="29" spans="1:6" ht="23.25" customHeight="1"/>
    <row r="30" spans="1:6" ht="23.25">
      <c r="A30" s="47" t="s">
        <v>41</v>
      </c>
      <c r="B30" s="47"/>
      <c r="C30" s="47"/>
      <c r="D30" s="47"/>
      <c r="E30" s="47"/>
      <c r="F30" s="47"/>
    </row>
    <row r="31" spans="1:6" ht="23.25">
      <c r="A31" s="47" t="s">
        <v>42</v>
      </c>
      <c r="B31" s="47"/>
      <c r="C31" s="47"/>
      <c r="D31" s="47"/>
      <c r="E31" s="47"/>
      <c r="F31" s="47"/>
    </row>
  </sheetData>
  <mergeCells count="9">
    <mergeCell ref="A23:E23"/>
    <mergeCell ref="A30:F30"/>
    <mergeCell ref="A31:F31"/>
    <mergeCell ref="A2:F2"/>
    <mergeCell ref="A3:F3"/>
    <mergeCell ref="A4:F4"/>
    <mergeCell ref="C19:E19"/>
    <mergeCell ref="A21:E21"/>
    <mergeCell ref="A22:E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2:J31"/>
  <sheetViews>
    <sheetView workbookViewId="0">
      <selection activeCell="A4" sqref="A4:F4"/>
    </sheetView>
  </sheetViews>
  <sheetFormatPr defaultRowHeight="15"/>
  <cols>
    <col min="1" max="1" width="6.140625" customWidth="1"/>
    <col min="2" max="2" width="45.28515625" customWidth="1"/>
    <col min="3" max="3" width="10.28515625" customWidth="1"/>
    <col min="4" max="4" width="7.42578125" customWidth="1"/>
    <col min="5" max="5" width="14.42578125" customWidth="1"/>
    <col min="6" max="6" width="22.5703125" customWidth="1"/>
  </cols>
  <sheetData>
    <row r="2" spans="1:6" ht="20.25">
      <c r="A2" s="48" t="s">
        <v>0</v>
      </c>
      <c r="B2" s="49"/>
      <c r="C2" s="49"/>
      <c r="D2" s="49"/>
      <c r="E2" s="49"/>
      <c r="F2" s="50"/>
    </row>
    <row r="3" spans="1:6" ht="18">
      <c r="A3" s="51" t="s">
        <v>1</v>
      </c>
      <c r="B3" s="52"/>
      <c r="C3" s="52"/>
      <c r="D3" s="52"/>
      <c r="E3" s="52"/>
      <c r="F3" s="53"/>
    </row>
    <row r="4" spans="1:6" ht="45.75" customHeight="1">
      <c r="A4" s="54" t="s">
        <v>43</v>
      </c>
      <c r="B4" s="55"/>
      <c r="C4" s="55"/>
      <c r="D4" s="55"/>
      <c r="E4" s="55"/>
      <c r="F4" s="56"/>
    </row>
    <row r="5" spans="1:6" ht="25.5">
      <c r="A5" s="1" t="s">
        <v>3</v>
      </c>
      <c r="B5" s="1" t="s">
        <v>4</v>
      </c>
      <c r="C5" s="1" t="s">
        <v>5</v>
      </c>
      <c r="D5" s="1" t="s">
        <v>6</v>
      </c>
      <c r="E5" s="1" t="s">
        <v>7</v>
      </c>
      <c r="F5" s="1" t="s">
        <v>8</v>
      </c>
    </row>
    <row r="6" spans="1:6" ht="25.5">
      <c r="A6" s="2">
        <v>1</v>
      </c>
      <c r="B6" s="3" t="s">
        <v>9</v>
      </c>
      <c r="C6" s="1">
        <v>5</v>
      </c>
      <c r="D6" s="1" t="s">
        <v>10</v>
      </c>
      <c r="E6" s="4">
        <v>330.4</v>
      </c>
      <c r="F6" s="4">
        <f>ROUND((E6*C6),2)</f>
        <v>1652</v>
      </c>
    </row>
    <row r="7" spans="1:6" ht="114.75">
      <c r="A7" s="2" t="s">
        <v>11</v>
      </c>
      <c r="B7" s="3" t="s">
        <v>12</v>
      </c>
      <c r="C7" s="5">
        <v>56.92</v>
      </c>
      <c r="D7" s="5" t="s">
        <v>13</v>
      </c>
      <c r="E7" s="5">
        <v>153.84</v>
      </c>
      <c r="F7" s="4">
        <f t="shared" ref="F7:F17" si="0">ROUND((E7*C7),2)</f>
        <v>8756.57</v>
      </c>
    </row>
    <row r="8" spans="1:6" ht="76.5">
      <c r="A8" s="6" t="s">
        <v>14</v>
      </c>
      <c r="B8" s="3" t="s">
        <v>15</v>
      </c>
      <c r="C8" s="5">
        <v>21.24</v>
      </c>
      <c r="D8" s="5" t="s">
        <v>13</v>
      </c>
      <c r="E8" s="5">
        <v>415.58</v>
      </c>
      <c r="F8" s="4">
        <f>ROUND((E8*C8),2)</f>
        <v>8826.92</v>
      </c>
    </row>
    <row r="9" spans="1:6" ht="63.75">
      <c r="A9" s="6" t="s">
        <v>16</v>
      </c>
      <c r="B9" s="3" t="s">
        <v>17</v>
      </c>
      <c r="C9" s="7">
        <v>35.68</v>
      </c>
      <c r="D9" s="5" t="s">
        <v>13</v>
      </c>
      <c r="E9" s="5">
        <v>1438.96</v>
      </c>
      <c r="F9" s="4">
        <f>ROUND((E9*C9),2)</f>
        <v>51342.09</v>
      </c>
    </row>
    <row r="10" spans="1:6" ht="63.75">
      <c r="A10" s="6" t="s">
        <v>18</v>
      </c>
      <c r="B10" s="3" t="s">
        <v>19</v>
      </c>
      <c r="C10" s="5">
        <v>42.47</v>
      </c>
      <c r="D10" s="5" t="s">
        <v>13</v>
      </c>
      <c r="E10" s="5">
        <v>4858.76</v>
      </c>
      <c r="F10" s="4">
        <f t="shared" si="0"/>
        <v>206351.54</v>
      </c>
    </row>
    <row r="11" spans="1:6" ht="51">
      <c r="A11" s="8" t="s">
        <v>20</v>
      </c>
      <c r="B11" s="3" t="s">
        <v>21</v>
      </c>
      <c r="C11" s="5">
        <v>27.88</v>
      </c>
      <c r="D11" s="5" t="s">
        <v>22</v>
      </c>
      <c r="E11" s="5">
        <v>184.61</v>
      </c>
      <c r="F11" s="4">
        <f t="shared" si="0"/>
        <v>5146.93</v>
      </c>
    </row>
    <row r="12" spans="1:6">
      <c r="A12" s="8">
        <v>7</v>
      </c>
      <c r="B12" s="9" t="s">
        <v>23</v>
      </c>
      <c r="C12" s="5"/>
      <c r="D12" s="5"/>
      <c r="E12" s="5"/>
      <c r="F12" s="4"/>
    </row>
    <row r="13" spans="1:6" ht="15.75">
      <c r="A13" s="8" t="s">
        <v>24</v>
      </c>
      <c r="B13" s="10" t="s">
        <v>25</v>
      </c>
      <c r="C13" s="5">
        <v>21.24</v>
      </c>
      <c r="D13" s="5" t="s">
        <v>26</v>
      </c>
      <c r="E13" s="5">
        <v>363.98</v>
      </c>
      <c r="F13" s="4">
        <f t="shared" ref="F13" si="1">ROUND((E13*C13),2)</f>
        <v>7730.94</v>
      </c>
    </row>
    <row r="14" spans="1:6" ht="15.75">
      <c r="A14" s="11" t="s">
        <v>27</v>
      </c>
      <c r="B14" s="10" t="s">
        <v>28</v>
      </c>
      <c r="C14" s="7">
        <v>18.260000000000002</v>
      </c>
      <c r="D14" s="5" t="s">
        <v>26</v>
      </c>
      <c r="E14" s="5">
        <v>893.67</v>
      </c>
      <c r="F14" s="4">
        <f t="shared" si="0"/>
        <v>16318.41</v>
      </c>
    </row>
    <row r="15" spans="1:6" ht="15.75">
      <c r="A15" s="8" t="s">
        <v>29</v>
      </c>
      <c r="B15" s="10" t="s">
        <v>30</v>
      </c>
      <c r="C15" s="7">
        <v>35.68</v>
      </c>
      <c r="D15" s="5" t="s">
        <v>26</v>
      </c>
      <c r="E15" s="5">
        <v>819.59</v>
      </c>
      <c r="F15" s="4">
        <f t="shared" si="0"/>
        <v>29242.97</v>
      </c>
    </row>
    <row r="16" spans="1:6" ht="15.75">
      <c r="A16" s="8" t="s">
        <v>31</v>
      </c>
      <c r="B16" s="10" t="s">
        <v>32</v>
      </c>
      <c r="C16" s="5">
        <v>36.53</v>
      </c>
      <c r="D16" s="5" t="s">
        <v>26</v>
      </c>
      <c r="E16" s="7">
        <v>496.4</v>
      </c>
      <c r="F16" s="4">
        <f t="shared" si="0"/>
        <v>18133.490000000002</v>
      </c>
    </row>
    <row r="17" spans="1:10" ht="15.75">
      <c r="A17" s="8" t="s">
        <v>33</v>
      </c>
      <c r="B17" s="10" t="s">
        <v>34</v>
      </c>
      <c r="C17" s="5">
        <v>56.92</v>
      </c>
      <c r="D17" s="5" t="s">
        <v>26</v>
      </c>
      <c r="E17" s="7">
        <v>177.1</v>
      </c>
      <c r="F17" s="4">
        <f t="shared" si="0"/>
        <v>10080.530000000001</v>
      </c>
    </row>
    <row r="18" spans="1:10" ht="21.75" customHeight="1">
      <c r="A18" s="12"/>
      <c r="B18" s="12"/>
      <c r="C18" s="12"/>
      <c r="D18" s="12"/>
      <c r="E18" s="13" t="s">
        <v>35</v>
      </c>
      <c r="F18" s="14">
        <f>SUM(F6:F17)</f>
        <v>363582.39</v>
      </c>
    </row>
    <row r="19" spans="1:10" ht="21.75" customHeight="1">
      <c r="A19" s="22"/>
      <c r="B19" s="23"/>
      <c r="C19" s="57" t="s">
        <v>36</v>
      </c>
      <c r="D19" s="57"/>
      <c r="E19" s="58"/>
      <c r="F19" s="14">
        <f>F18*12%</f>
        <v>43629.8868</v>
      </c>
      <c r="J19" t="s">
        <v>37</v>
      </c>
    </row>
    <row r="20" spans="1:10" ht="21.75" customHeight="1">
      <c r="A20" s="15"/>
      <c r="B20" s="16"/>
      <c r="C20" s="16"/>
      <c r="D20" s="16"/>
      <c r="E20" s="17" t="s">
        <v>35</v>
      </c>
      <c r="F20" s="14">
        <f>F18+F19</f>
        <v>407212.27679999999</v>
      </c>
    </row>
    <row r="21" spans="1:10" ht="21" customHeight="1">
      <c r="A21" s="59" t="s">
        <v>38</v>
      </c>
      <c r="B21" s="57"/>
      <c r="C21" s="57"/>
      <c r="D21" s="57"/>
      <c r="E21" s="58"/>
      <c r="F21" s="4">
        <f>F20*1%</f>
        <v>4072.1227680000002</v>
      </c>
    </row>
    <row r="22" spans="1:10" ht="22.5" customHeight="1">
      <c r="A22" s="44" t="s">
        <v>39</v>
      </c>
      <c r="B22" s="45"/>
      <c r="C22" s="45"/>
      <c r="D22" s="45"/>
      <c r="E22" s="46"/>
      <c r="F22" s="18">
        <f>F20+F21</f>
        <v>411284.39956799999</v>
      </c>
    </row>
    <row r="23" spans="1:10" ht="24.75" customHeight="1">
      <c r="A23" s="44" t="s">
        <v>40</v>
      </c>
      <c r="B23" s="45"/>
      <c r="C23" s="45"/>
      <c r="D23" s="45"/>
      <c r="E23" s="46"/>
      <c r="F23" s="19">
        <v>411284</v>
      </c>
    </row>
    <row r="24" spans="1:10">
      <c r="A24" s="20"/>
      <c r="B24" s="21"/>
      <c r="C24" s="20"/>
      <c r="D24" s="20"/>
      <c r="E24" s="20"/>
      <c r="F24" s="20"/>
    </row>
    <row r="29" spans="1:10" ht="23.25" customHeight="1"/>
    <row r="30" spans="1:10" ht="23.25">
      <c r="A30" s="47" t="s">
        <v>41</v>
      </c>
      <c r="B30" s="47"/>
      <c r="C30" s="47"/>
      <c r="D30" s="47"/>
      <c r="E30" s="47"/>
      <c r="F30" s="47"/>
    </row>
    <row r="31" spans="1:10" ht="23.25">
      <c r="A31" s="47" t="s">
        <v>42</v>
      </c>
      <c r="B31" s="47"/>
      <c r="C31" s="47"/>
      <c r="D31" s="47"/>
      <c r="E31" s="47"/>
      <c r="F31" s="47"/>
    </row>
  </sheetData>
  <mergeCells count="9">
    <mergeCell ref="A23:E23"/>
    <mergeCell ref="A30:F30"/>
    <mergeCell ref="A31:F31"/>
    <mergeCell ref="A2:F2"/>
    <mergeCell ref="A3:F3"/>
    <mergeCell ref="A4:F4"/>
    <mergeCell ref="C19:E19"/>
    <mergeCell ref="A21:E21"/>
    <mergeCell ref="A22:E2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2:J24"/>
  <sheetViews>
    <sheetView workbookViewId="0">
      <selection activeCell="A4" sqref="A4:F4"/>
    </sheetView>
  </sheetViews>
  <sheetFormatPr defaultRowHeight="15"/>
  <cols>
    <col min="1" max="1" width="6.140625" customWidth="1"/>
    <col min="2" max="2" width="45.28515625" customWidth="1"/>
    <col min="3" max="3" width="10.28515625" customWidth="1"/>
    <col min="4" max="4" width="7.42578125" customWidth="1"/>
    <col min="5" max="5" width="14.42578125" customWidth="1"/>
    <col min="6" max="6" width="22.5703125" customWidth="1"/>
  </cols>
  <sheetData>
    <row r="2" spans="1:6" ht="20.25">
      <c r="A2" s="48" t="s">
        <v>0</v>
      </c>
      <c r="B2" s="49"/>
      <c r="C2" s="49"/>
      <c r="D2" s="49"/>
      <c r="E2" s="49"/>
      <c r="F2" s="50"/>
    </row>
    <row r="3" spans="1:6" ht="18">
      <c r="A3" s="51" t="s">
        <v>1</v>
      </c>
      <c r="B3" s="52"/>
      <c r="C3" s="52"/>
      <c r="D3" s="52"/>
      <c r="E3" s="52"/>
      <c r="F3" s="53"/>
    </row>
    <row r="4" spans="1:6" ht="41.25" customHeight="1">
      <c r="A4" s="54" t="s">
        <v>2</v>
      </c>
      <c r="B4" s="55"/>
      <c r="C4" s="55"/>
      <c r="D4" s="55"/>
      <c r="E4" s="55"/>
      <c r="F4" s="56"/>
    </row>
    <row r="5" spans="1:6" ht="25.5">
      <c r="A5" s="1" t="s">
        <v>3</v>
      </c>
      <c r="B5" s="1" t="s">
        <v>4</v>
      </c>
      <c r="C5" s="1" t="s">
        <v>5</v>
      </c>
      <c r="D5" s="1" t="s">
        <v>6</v>
      </c>
      <c r="E5" s="1" t="s">
        <v>7</v>
      </c>
      <c r="F5" s="1" t="s">
        <v>8</v>
      </c>
    </row>
    <row r="6" spans="1:6" ht="25.5">
      <c r="A6" s="2">
        <v>1</v>
      </c>
      <c r="B6" s="3" t="s">
        <v>9</v>
      </c>
      <c r="C6" s="1">
        <v>5</v>
      </c>
      <c r="D6" s="1" t="s">
        <v>10</v>
      </c>
      <c r="E6" s="4">
        <v>330.4</v>
      </c>
      <c r="F6" s="4">
        <f>ROUND((E6*C6),2)</f>
        <v>1652</v>
      </c>
    </row>
    <row r="7" spans="1:6" ht="114.75">
      <c r="A7" s="2" t="s">
        <v>11</v>
      </c>
      <c r="B7" s="3" t="s">
        <v>12</v>
      </c>
      <c r="C7" s="5">
        <v>32.25</v>
      </c>
      <c r="D7" s="5" t="s">
        <v>13</v>
      </c>
      <c r="E7" s="5">
        <v>153.84</v>
      </c>
      <c r="F7" s="4">
        <f t="shared" ref="F7:F17" si="0">ROUND((E7*C7),2)</f>
        <v>4961.34</v>
      </c>
    </row>
    <row r="8" spans="1:6" ht="76.5">
      <c r="A8" s="6" t="s">
        <v>14</v>
      </c>
      <c r="B8" s="3" t="s">
        <v>15</v>
      </c>
      <c r="C8" s="5">
        <v>12.03</v>
      </c>
      <c r="D8" s="5" t="s">
        <v>13</v>
      </c>
      <c r="E8" s="5">
        <v>415.58</v>
      </c>
      <c r="F8" s="4">
        <f>ROUND((E8*C8),2)</f>
        <v>4999.43</v>
      </c>
    </row>
    <row r="9" spans="1:6" ht="63.75">
      <c r="A9" s="6" t="s">
        <v>16</v>
      </c>
      <c r="B9" s="3" t="s">
        <v>17</v>
      </c>
      <c r="C9" s="7">
        <v>20.22</v>
      </c>
      <c r="D9" s="5" t="s">
        <v>13</v>
      </c>
      <c r="E9" s="5">
        <v>1438.96</v>
      </c>
      <c r="F9" s="4">
        <f>ROUND((E9*C9),2)</f>
        <v>29095.77</v>
      </c>
    </row>
    <row r="10" spans="1:6" ht="63.75">
      <c r="A10" s="6" t="s">
        <v>18</v>
      </c>
      <c r="B10" s="3" t="s">
        <v>19</v>
      </c>
      <c r="C10" s="5">
        <v>24.07</v>
      </c>
      <c r="D10" s="5" t="s">
        <v>13</v>
      </c>
      <c r="E10" s="5">
        <v>4858.76</v>
      </c>
      <c r="F10" s="4">
        <f t="shared" si="0"/>
        <v>116950.35</v>
      </c>
    </row>
    <row r="11" spans="1:6" ht="51">
      <c r="A11" s="8" t="s">
        <v>20</v>
      </c>
      <c r="B11" s="3" t="s">
        <v>21</v>
      </c>
      <c r="C11" s="7">
        <v>15.8</v>
      </c>
      <c r="D11" s="5" t="s">
        <v>22</v>
      </c>
      <c r="E11" s="5">
        <v>184.61</v>
      </c>
      <c r="F11" s="4">
        <f t="shared" si="0"/>
        <v>2916.84</v>
      </c>
    </row>
    <row r="12" spans="1:6">
      <c r="A12" s="8">
        <v>7</v>
      </c>
      <c r="B12" s="9" t="s">
        <v>23</v>
      </c>
      <c r="C12" s="5"/>
      <c r="D12" s="5"/>
      <c r="E12" s="5"/>
      <c r="F12" s="4"/>
    </row>
    <row r="13" spans="1:6" ht="15.75">
      <c r="A13" s="8" t="s">
        <v>24</v>
      </c>
      <c r="B13" s="10" t="s">
        <v>25</v>
      </c>
      <c r="C13" s="5">
        <v>12.03</v>
      </c>
      <c r="D13" s="5" t="s">
        <v>26</v>
      </c>
      <c r="E13" s="5">
        <v>363.98</v>
      </c>
      <c r="F13" s="4">
        <f t="shared" ref="F13" si="1">ROUND((E13*C13),2)</f>
        <v>4378.68</v>
      </c>
    </row>
    <row r="14" spans="1:6" ht="15.75">
      <c r="A14" s="11" t="s">
        <v>27</v>
      </c>
      <c r="B14" s="10" t="s">
        <v>28</v>
      </c>
      <c r="C14" s="7">
        <v>10.35</v>
      </c>
      <c r="D14" s="5" t="s">
        <v>26</v>
      </c>
      <c r="E14" s="5">
        <v>893.67</v>
      </c>
      <c r="F14" s="4">
        <f t="shared" si="0"/>
        <v>9249.48</v>
      </c>
    </row>
    <row r="15" spans="1:6" ht="15.75">
      <c r="A15" s="8" t="s">
        <v>29</v>
      </c>
      <c r="B15" s="10" t="s">
        <v>30</v>
      </c>
      <c r="C15" s="7">
        <v>20.22</v>
      </c>
      <c r="D15" s="5" t="s">
        <v>26</v>
      </c>
      <c r="E15" s="5">
        <v>819.59</v>
      </c>
      <c r="F15" s="4">
        <f t="shared" si="0"/>
        <v>16572.11</v>
      </c>
    </row>
    <row r="16" spans="1:6" ht="15.75">
      <c r="A16" s="8" t="s">
        <v>31</v>
      </c>
      <c r="B16" s="10" t="s">
        <v>32</v>
      </c>
      <c r="C16" s="7">
        <v>20.7</v>
      </c>
      <c r="D16" s="5" t="s">
        <v>26</v>
      </c>
      <c r="E16" s="7">
        <v>496.4</v>
      </c>
      <c r="F16" s="4">
        <f t="shared" si="0"/>
        <v>10275.48</v>
      </c>
    </row>
    <row r="17" spans="1:10" ht="15.75">
      <c r="A17" s="8" t="s">
        <v>33</v>
      </c>
      <c r="B17" s="10" t="s">
        <v>34</v>
      </c>
      <c r="C17" s="5">
        <v>32.25</v>
      </c>
      <c r="D17" s="5" t="s">
        <v>26</v>
      </c>
      <c r="E17" s="7">
        <v>177.1</v>
      </c>
      <c r="F17" s="4">
        <f t="shared" si="0"/>
        <v>5711.48</v>
      </c>
    </row>
    <row r="18" spans="1:10" ht="21.75" customHeight="1">
      <c r="A18" s="12"/>
      <c r="B18" s="12"/>
      <c r="C18" s="12"/>
      <c r="D18" s="12"/>
      <c r="E18" s="13" t="s">
        <v>35</v>
      </c>
      <c r="F18" s="14">
        <f>SUM(F6:F17)</f>
        <v>206762.96000000002</v>
      </c>
    </row>
    <row r="19" spans="1:10" ht="21.75" customHeight="1">
      <c r="A19" s="15"/>
      <c r="B19" s="16"/>
      <c r="C19" s="57" t="s">
        <v>36</v>
      </c>
      <c r="D19" s="57"/>
      <c r="E19" s="58"/>
      <c r="F19" s="14">
        <f>F18*12%</f>
        <v>24811.555200000003</v>
      </c>
      <c r="J19" t="s">
        <v>37</v>
      </c>
    </row>
    <row r="20" spans="1:10" ht="21.75" customHeight="1">
      <c r="A20" s="15"/>
      <c r="B20" s="16"/>
      <c r="C20" s="16"/>
      <c r="D20" s="16"/>
      <c r="E20" s="17" t="s">
        <v>35</v>
      </c>
      <c r="F20" s="14">
        <f>F18+F19</f>
        <v>231574.51520000002</v>
      </c>
    </row>
    <row r="21" spans="1:10" ht="21" customHeight="1">
      <c r="A21" s="59" t="s">
        <v>38</v>
      </c>
      <c r="B21" s="57"/>
      <c r="C21" s="57"/>
      <c r="D21" s="57"/>
      <c r="E21" s="58"/>
      <c r="F21" s="4">
        <f>F20*1%</f>
        <v>2315.7451520000004</v>
      </c>
    </row>
    <row r="22" spans="1:10" ht="22.5" customHeight="1">
      <c r="A22" s="44" t="s">
        <v>39</v>
      </c>
      <c r="B22" s="45"/>
      <c r="C22" s="45"/>
      <c r="D22" s="45"/>
      <c r="E22" s="46"/>
      <c r="F22" s="18">
        <f>F20+F21</f>
        <v>233890.26035200001</v>
      </c>
    </row>
    <row r="23" spans="1:10" ht="24.75" customHeight="1">
      <c r="A23" s="44" t="s">
        <v>40</v>
      </c>
      <c r="B23" s="45"/>
      <c r="C23" s="45"/>
      <c r="D23" s="45"/>
      <c r="E23" s="46"/>
      <c r="F23" s="19">
        <v>233890</v>
      </c>
    </row>
    <row r="24" spans="1:10">
      <c r="A24" s="20"/>
      <c r="B24" s="21"/>
      <c r="C24" s="20"/>
      <c r="D24" s="20"/>
      <c r="E24" s="20"/>
      <c r="F24" s="20"/>
    </row>
  </sheetData>
  <mergeCells count="7">
    <mergeCell ref="A23:E23"/>
    <mergeCell ref="A2:F2"/>
    <mergeCell ref="A3:F3"/>
    <mergeCell ref="A4:F4"/>
    <mergeCell ref="C19:E19"/>
    <mergeCell ref="A21:E21"/>
    <mergeCell ref="A22:E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2:J31"/>
  <sheetViews>
    <sheetView topLeftCell="A7" workbookViewId="0">
      <selection activeCell="E17" sqref="E17"/>
    </sheetView>
  </sheetViews>
  <sheetFormatPr defaultRowHeight="52.5" customHeight="1"/>
  <cols>
    <col min="1" max="1" width="6.140625" customWidth="1"/>
    <col min="2" max="2" width="45.28515625" customWidth="1"/>
    <col min="3" max="3" width="10.28515625" customWidth="1"/>
    <col min="4" max="4" width="7.42578125" customWidth="1"/>
    <col min="5" max="5" width="14.42578125" customWidth="1"/>
    <col min="6" max="6" width="22.5703125" customWidth="1"/>
  </cols>
  <sheetData>
    <row r="2" spans="1:6" ht="52.5" customHeight="1">
      <c r="A2" s="48" t="s">
        <v>0</v>
      </c>
      <c r="B2" s="49"/>
      <c r="C2" s="49"/>
      <c r="D2" s="49"/>
      <c r="E2" s="49"/>
      <c r="F2" s="50"/>
    </row>
    <row r="3" spans="1:6" ht="25.5" customHeight="1">
      <c r="A3" s="54" t="s">
        <v>1</v>
      </c>
      <c r="B3" s="55"/>
      <c r="C3" s="55"/>
      <c r="D3" s="55"/>
      <c r="E3" s="55"/>
      <c r="F3" s="56"/>
    </row>
    <row r="4" spans="1:6" ht="52.5" customHeight="1">
      <c r="A4" s="54" t="s">
        <v>58</v>
      </c>
      <c r="B4" s="55"/>
      <c r="C4" s="55"/>
      <c r="D4" s="55"/>
      <c r="E4" s="55"/>
      <c r="F4" s="56"/>
    </row>
    <row r="5" spans="1:6" ht="52.5" customHeight="1">
      <c r="A5" s="1" t="s">
        <v>3</v>
      </c>
      <c r="B5" s="1" t="s">
        <v>4</v>
      </c>
      <c r="C5" s="1" t="s">
        <v>5</v>
      </c>
      <c r="D5" s="1" t="s">
        <v>6</v>
      </c>
      <c r="E5" s="1" t="s">
        <v>7</v>
      </c>
      <c r="F5" s="1" t="s">
        <v>8</v>
      </c>
    </row>
    <row r="6" spans="1:6" ht="52.5" customHeight="1">
      <c r="A6" s="2">
        <v>1</v>
      </c>
      <c r="B6" s="3" t="s">
        <v>9</v>
      </c>
      <c r="C6" s="1">
        <v>20</v>
      </c>
      <c r="D6" s="1" t="s">
        <v>10</v>
      </c>
      <c r="E6" s="4">
        <v>330.4</v>
      </c>
      <c r="F6" s="4">
        <f>ROUND((E6*C6),2)</f>
        <v>6608</v>
      </c>
    </row>
    <row r="7" spans="1:6" ht="52.5" customHeight="1">
      <c r="A7" s="2" t="s">
        <v>11</v>
      </c>
      <c r="B7" s="3" t="s">
        <v>12</v>
      </c>
      <c r="C7" s="5">
        <v>227.24</v>
      </c>
      <c r="D7" s="5" t="s">
        <v>13</v>
      </c>
      <c r="E7" s="5">
        <v>153.84</v>
      </c>
      <c r="F7" s="4">
        <f t="shared" ref="F7:F16" si="0">ROUND((E7*C7),2)</f>
        <v>34958.6</v>
      </c>
    </row>
    <row r="8" spans="1:6" ht="52.5" customHeight="1">
      <c r="A8" s="6" t="s">
        <v>14</v>
      </c>
      <c r="B8" s="3" t="s">
        <v>15</v>
      </c>
      <c r="C8" s="5">
        <v>53.09</v>
      </c>
      <c r="D8" s="5" t="s">
        <v>13</v>
      </c>
      <c r="E8" s="5">
        <v>415.58</v>
      </c>
      <c r="F8" s="4">
        <f>ROUND((E8*C8),2)</f>
        <v>22063.14</v>
      </c>
    </row>
    <row r="9" spans="1:6" ht="52.5" customHeight="1">
      <c r="A9" s="6" t="s">
        <v>16</v>
      </c>
      <c r="B9" s="3" t="s">
        <v>17</v>
      </c>
      <c r="C9" s="7">
        <v>89.2</v>
      </c>
      <c r="D9" s="5" t="s">
        <v>13</v>
      </c>
      <c r="E9" s="5">
        <v>1438.96</v>
      </c>
      <c r="F9" s="4">
        <f>ROUND((E9*C9),2)</f>
        <v>128355.23</v>
      </c>
    </row>
    <row r="10" spans="1:6" ht="52.5" customHeight="1">
      <c r="A10" s="6" t="s">
        <v>18</v>
      </c>
      <c r="B10" s="3" t="s">
        <v>19</v>
      </c>
      <c r="C10" s="5">
        <v>84.95</v>
      </c>
      <c r="D10" s="5" t="s">
        <v>13</v>
      </c>
      <c r="E10" s="5">
        <v>4858.76</v>
      </c>
      <c r="F10" s="4">
        <f t="shared" si="0"/>
        <v>412751.66</v>
      </c>
    </row>
    <row r="11" spans="1:6" ht="52.5" customHeight="1">
      <c r="A11" s="8">
        <v>6</v>
      </c>
      <c r="B11" s="9" t="s">
        <v>23</v>
      </c>
      <c r="C11" s="5"/>
      <c r="D11" s="5"/>
      <c r="E11" s="5"/>
      <c r="F11" s="4"/>
    </row>
    <row r="12" spans="1:6" ht="52.5" customHeight="1">
      <c r="A12" s="8" t="s">
        <v>24</v>
      </c>
      <c r="B12" s="10" t="s">
        <v>25</v>
      </c>
      <c r="C12" s="5">
        <v>53.09</v>
      </c>
      <c r="D12" s="5" t="s">
        <v>26</v>
      </c>
      <c r="E12" s="5">
        <v>363.98</v>
      </c>
      <c r="F12" s="4">
        <f t="shared" ref="F12" si="1">ROUND((E12*C12),2)</f>
        <v>19323.7</v>
      </c>
    </row>
    <row r="13" spans="1:6" ht="52.5" customHeight="1">
      <c r="A13" s="11" t="s">
        <v>27</v>
      </c>
      <c r="B13" s="10" t="s">
        <v>28</v>
      </c>
      <c r="C13" s="7">
        <v>36.53</v>
      </c>
      <c r="D13" s="5" t="s">
        <v>26</v>
      </c>
      <c r="E13" s="5">
        <v>893.67</v>
      </c>
      <c r="F13" s="4">
        <f t="shared" si="0"/>
        <v>32645.77</v>
      </c>
    </row>
    <row r="14" spans="1:6" ht="52.5" customHeight="1">
      <c r="A14" s="8" t="s">
        <v>29</v>
      </c>
      <c r="B14" s="10" t="s">
        <v>30</v>
      </c>
      <c r="C14" s="7">
        <v>89.2</v>
      </c>
      <c r="D14" s="5" t="s">
        <v>26</v>
      </c>
      <c r="E14" s="5">
        <v>819.59</v>
      </c>
      <c r="F14" s="4">
        <f t="shared" si="0"/>
        <v>73107.429999999993</v>
      </c>
    </row>
    <row r="15" spans="1:6" ht="52.5" customHeight="1">
      <c r="A15" s="8" t="s">
        <v>31</v>
      </c>
      <c r="B15" s="10" t="s">
        <v>32</v>
      </c>
      <c r="C15" s="5">
        <v>73.06</v>
      </c>
      <c r="D15" s="5" t="s">
        <v>26</v>
      </c>
      <c r="E15" s="7">
        <v>496.4</v>
      </c>
      <c r="F15" s="4">
        <f t="shared" si="0"/>
        <v>36266.980000000003</v>
      </c>
    </row>
    <row r="16" spans="1:6" ht="52.5" customHeight="1">
      <c r="A16" s="8" t="s">
        <v>33</v>
      </c>
      <c r="B16" s="10" t="s">
        <v>34</v>
      </c>
      <c r="C16" s="5">
        <v>227.24</v>
      </c>
      <c r="D16" s="5" t="s">
        <v>26</v>
      </c>
      <c r="E16" s="7">
        <v>177.1</v>
      </c>
      <c r="F16" s="4">
        <f t="shared" si="0"/>
        <v>40244.199999999997</v>
      </c>
    </row>
    <row r="17" spans="1:10" ht="31.5" customHeight="1">
      <c r="A17" s="12"/>
      <c r="B17" s="12"/>
      <c r="C17" s="12"/>
      <c r="D17" s="12"/>
      <c r="E17" s="1" t="s">
        <v>35</v>
      </c>
      <c r="F17" s="14">
        <f>SUM(F6:F16)</f>
        <v>806324.71</v>
      </c>
    </row>
    <row r="18" spans="1:10" ht="30.75" customHeight="1">
      <c r="A18" s="22"/>
      <c r="B18" s="23"/>
      <c r="C18" s="57" t="s">
        <v>36</v>
      </c>
      <c r="D18" s="57"/>
      <c r="E18" s="58"/>
      <c r="F18" s="14">
        <f>F17*12%</f>
        <v>96758.965199999991</v>
      </c>
      <c r="J18" t="s">
        <v>37</v>
      </c>
    </row>
    <row r="19" spans="1:10" ht="30.75" customHeight="1">
      <c r="A19" s="22"/>
      <c r="B19" s="23"/>
      <c r="C19" s="23"/>
      <c r="D19" s="23"/>
      <c r="E19" s="27" t="s">
        <v>35</v>
      </c>
      <c r="F19" s="14">
        <f>F17+F18</f>
        <v>903083.67519999994</v>
      </c>
    </row>
    <row r="20" spans="1:10" ht="30.75" customHeight="1">
      <c r="A20" s="60" t="s">
        <v>38</v>
      </c>
      <c r="B20" s="61"/>
      <c r="C20" s="61"/>
      <c r="D20" s="61"/>
      <c r="E20" s="62"/>
      <c r="F20" s="4">
        <f>F19*1%</f>
        <v>9030.8367519999993</v>
      </c>
    </row>
    <row r="21" spans="1:10" ht="30.75" customHeight="1">
      <c r="A21" s="63" t="s">
        <v>39</v>
      </c>
      <c r="B21" s="64"/>
      <c r="C21" s="64"/>
      <c r="D21" s="64"/>
      <c r="E21" s="65"/>
      <c r="F21" s="18">
        <f>F19+F20</f>
        <v>912114.51195199997</v>
      </c>
    </row>
    <row r="22" spans="1:10" ht="30.75" customHeight="1">
      <c r="A22" s="44" t="s">
        <v>40</v>
      </c>
      <c r="B22" s="45"/>
      <c r="C22" s="45"/>
      <c r="D22" s="45"/>
      <c r="E22" s="46"/>
      <c r="F22" s="19">
        <v>912114</v>
      </c>
    </row>
    <row r="23" spans="1:10" ht="52.5" customHeight="1">
      <c r="A23" s="20"/>
      <c r="B23" s="21"/>
      <c r="C23" s="20"/>
      <c r="D23" s="20"/>
      <c r="E23" s="20"/>
      <c r="F23" s="20"/>
    </row>
    <row r="30" spans="1:10" ht="52.5" customHeight="1">
      <c r="A30" s="47" t="s">
        <v>41</v>
      </c>
      <c r="B30" s="47"/>
      <c r="C30" s="47"/>
      <c r="D30" s="47"/>
      <c r="E30" s="47"/>
      <c r="F30" s="47"/>
    </row>
    <row r="31" spans="1:10" ht="52.5" customHeight="1">
      <c r="A31" s="47" t="s">
        <v>42</v>
      </c>
      <c r="B31" s="47"/>
      <c r="C31" s="47"/>
      <c r="D31" s="47"/>
      <c r="E31" s="47"/>
      <c r="F31" s="47"/>
    </row>
  </sheetData>
  <mergeCells count="9">
    <mergeCell ref="A22:E22"/>
    <mergeCell ref="A30:F30"/>
    <mergeCell ref="A31:F31"/>
    <mergeCell ref="A2:F2"/>
    <mergeCell ref="A3:F3"/>
    <mergeCell ref="A4:F4"/>
    <mergeCell ref="C18:E18"/>
    <mergeCell ref="A20:E20"/>
    <mergeCell ref="A21:E2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2:J23"/>
  <sheetViews>
    <sheetView topLeftCell="A13" workbookViewId="0">
      <selection activeCell="A21" sqref="A21:E21"/>
    </sheetView>
  </sheetViews>
  <sheetFormatPr defaultRowHeight="15"/>
  <cols>
    <col min="1" max="1" width="6.140625" customWidth="1"/>
    <col min="2" max="2" width="45.28515625" customWidth="1"/>
    <col min="3" max="3" width="10.28515625" customWidth="1"/>
    <col min="4" max="4" width="7.42578125" customWidth="1"/>
    <col min="5" max="5" width="14.42578125" customWidth="1"/>
    <col min="6" max="6" width="22.5703125" customWidth="1"/>
  </cols>
  <sheetData>
    <row r="2" spans="1:6" ht="20.25">
      <c r="A2" s="48" t="s">
        <v>0</v>
      </c>
      <c r="B2" s="49"/>
      <c r="C2" s="49"/>
      <c r="D2" s="49"/>
      <c r="E2" s="49"/>
      <c r="F2" s="50"/>
    </row>
    <row r="3" spans="1:6">
      <c r="A3" s="54" t="s">
        <v>1</v>
      </c>
      <c r="B3" s="55"/>
      <c r="C3" s="55"/>
      <c r="D3" s="55"/>
      <c r="E3" s="55"/>
      <c r="F3" s="56"/>
    </row>
    <row r="4" spans="1:6">
      <c r="A4" s="54" t="s">
        <v>59</v>
      </c>
      <c r="B4" s="55"/>
      <c r="C4" s="55"/>
      <c r="D4" s="55"/>
      <c r="E4" s="55"/>
      <c r="F4" s="56"/>
    </row>
    <row r="5" spans="1:6" ht="25.5">
      <c r="A5" s="1" t="s">
        <v>3</v>
      </c>
      <c r="B5" s="1" t="s">
        <v>4</v>
      </c>
      <c r="C5" s="1" t="s">
        <v>5</v>
      </c>
      <c r="D5" s="1" t="s">
        <v>6</v>
      </c>
      <c r="E5" s="1" t="s">
        <v>7</v>
      </c>
      <c r="F5" s="1" t="s">
        <v>8</v>
      </c>
    </row>
    <row r="6" spans="1:6" ht="114.75">
      <c r="A6" s="2" t="s">
        <v>60</v>
      </c>
      <c r="B6" s="3" t="s">
        <v>12</v>
      </c>
      <c r="C6" s="5">
        <v>39.28</v>
      </c>
      <c r="D6" s="5" t="s">
        <v>13</v>
      </c>
      <c r="E6" s="5">
        <v>153.84</v>
      </c>
      <c r="F6" s="7">
        <v>6042.84</v>
      </c>
    </row>
    <row r="7" spans="1:6" ht="76.5">
      <c r="A7" s="6" t="s">
        <v>61</v>
      </c>
      <c r="B7" s="3" t="s">
        <v>15</v>
      </c>
      <c r="C7" s="5">
        <v>14.66</v>
      </c>
      <c r="D7" s="5" t="s">
        <v>13</v>
      </c>
      <c r="E7" s="5">
        <v>415.58</v>
      </c>
      <c r="F7" s="7">
        <v>6092.4</v>
      </c>
    </row>
    <row r="8" spans="1:6" ht="63.75">
      <c r="A8" s="6" t="s">
        <v>62</v>
      </c>
      <c r="B8" s="3" t="s">
        <v>17</v>
      </c>
      <c r="C8" s="5">
        <v>24.387425658453694</v>
      </c>
      <c r="D8" s="5" t="s">
        <v>13</v>
      </c>
      <c r="E8" s="5">
        <v>1438.96</v>
      </c>
      <c r="F8" s="7">
        <v>35092.53002548853</v>
      </c>
    </row>
    <row r="9" spans="1:6" ht="63.75">
      <c r="A9" s="6" t="s">
        <v>63</v>
      </c>
      <c r="B9" s="3" t="s">
        <v>19</v>
      </c>
      <c r="C9" s="5">
        <v>29.31</v>
      </c>
      <c r="D9" s="5" t="s">
        <v>13</v>
      </c>
      <c r="E9" s="5">
        <v>4858.76</v>
      </c>
      <c r="F9" s="7">
        <v>142410.26</v>
      </c>
    </row>
    <row r="10" spans="1:6" ht="51">
      <c r="A10" s="8" t="s">
        <v>64</v>
      </c>
      <c r="B10" s="3" t="s">
        <v>21</v>
      </c>
      <c r="C10" s="5">
        <v>19.239999999999998</v>
      </c>
      <c r="D10" s="5" t="s">
        <v>22</v>
      </c>
      <c r="E10" s="5">
        <v>184.61</v>
      </c>
      <c r="F10" s="7">
        <v>3551.8964000000001</v>
      </c>
    </row>
    <row r="11" spans="1:6">
      <c r="A11" s="8">
        <v>6</v>
      </c>
      <c r="B11" s="9" t="s">
        <v>23</v>
      </c>
      <c r="C11" s="5"/>
      <c r="D11" s="5"/>
      <c r="E11" s="5"/>
      <c r="F11" s="7"/>
    </row>
    <row r="12" spans="1:6" ht="15.75">
      <c r="A12" s="11" t="s">
        <v>24</v>
      </c>
      <c r="B12" s="10" t="s">
        <v>65</v>
      </c>
      <c r="C12" s="7">
        <v>12.6</v>
      </c>
      <c r="D12" s="5" t="s">
        <v>26</v>
      </c>
      <c r="E12" s="5">
        <v>893.67</v>
      </c>
      <c r="F12" s="7">
        <f>ROUND(C12*E12,2)</f>
        <v>11260.24</v>
      </c>
    </row>
    <row r="13" spans="1:6" ht="15.75">
      <c r="A13" s="8" t="s">
        <v>27</v>
      </c>
      <c r="B13" s="10" t="s">
        <v>66</v>
      </c>
      <c r="C13" s="5">
        <v>14.66</v>
      </c>
      <c r="D13" s="5" t="s">
        <v>26</v>
      </c>
      <c r="E13" s="5">
        <v>363.98</v>
      </c>
      <c r="F13" s="7">
        <f t="shared" ref="F13:F16" si="0">ROUND(C13*E13,2)</f>
        <v>5335.95</v>
      </c>
    </row>
    <row r="14" spans="1:6" ht="15.75">
      <c r="A14" s="8" t="s">
        <v>29</v>
      </c>
      <c r="B14" s="10" t="s">
        <v>30</v>
      </c>
      <c r="C14" s="5">
        <v>24.39</v>
      </c>
      <c r="D14" s="5" t="s">
        <v>26</v>
      </c>
      <c r="E14" s="5">
        <v>819.59</v>
      </c>
      <c r="F14" s="7">
        <f t="shared" si="0"/>
        <v>19989.8</v>
      </c>
    </row>
    <row r="15" spans="1:6" ht="15.75">
      <c r="A15" s="8" t="s">
        <v>31</v>
      </c>
      <c r="B15" s="10" t="s">
        <v>32</v>
      </c>
      <c r="C15" s="5">
        <v>25.21</v>
      </c>
      <c r="D15" s="5" t="s">
        <v>26</v>
      </c>
      <c r="E15" s="7">
        <v>496.4</v>
      </c>
      <c r="F15" s="7">
        <f t="shared" si="0"/>
        <v>12514.24</v>
      </c>
    </row>
    <row r="16" spans="1:6" ht="15.75">
      <c r="A16" s="8" t="s">
        <v>33</v>
      </c>
      <c r="B16" s="10" t="s">
        <v>34</v>
      </c>
      <c r="C16" s="7">
        <v>39</v>
      </c>
      <c r="D16" s="5" t="s">
        <v>26</v>
      </c>
      <c r="E16" s="7">
        <v>177.1</v>
      </c>
      <c r="F16" s="7">
        <f t="shared" si="0"/>
        <v>6906.9</v>
      </c>
    </row>
    <row r="17" spans="1:10" ht="21.75" customHeight="1">
      <c r="A17" s="12"/>
      <c r="B17" s="12"/>
      <c r="C17" s="12"/>
      <c r="D17" s="12"/>
      <c r="E17" s="13" t="s">
        <v>35</v>
      </c>
      <c r="F17" s="28">
        <f>SUM(F6:F16)</f>
        <v>249197.0564254885</v>
      </c>
    </row>
    <row r="18" spans="1:10" ht="21.75" customHeight="1">
      <c r="A18" s="22"/>
      <c r="B18" s="23"/>
      <c r="C18" s="57" t="s">
        <v>36</v>
      </c>
      <c r="D18" s="57"/>
      <c r="E18" s="58"/>
      <c r="F18" s="28">
        <f>F17*12%</f>
        <v>29903.646771058618</v>
      </c>
      <c r="J18" t="s">
        <v>37</v>
      </c>
    </row>
    <row r="19" spans="1:10" ht="21.75" customHeight="1">
      <c r="A19" s="26"/>
      <c r="B19" s="24"/>
      <c r="C19" s="24"/>
      <c r="D19" s="24"/>
      <c r="E19" s="25" t="s">
        <v>35</v>
      </c>
      <c r="F19" s="28">
        <f>F17+F18</f>
        <v>279100.70319654711</v>
      </c>
    </row>
    <row r="20" spans="1:10" ht="21" customHeight="1">
      <c r="A20" s="59" t="s">
        <v>38</v>
      </c>
      <c r="B20" s="57"/>
      <c r="C20" s="57"/>
      <c r="D20" s="57"/>
      <c r="E20" s="58"/>
      <c r="F20" s="29">
        <f>F19*1%</f>
        <v>2791.007031965471</v>
      </c>
    </row>
    <row r="21" spans="1:10" ht="22.5" customHeight="1">
      <c r="A21" s="44" t="s">
        <v>39</v>
      </c>
      <c r="B21" s="45"/>
      <c r="C21" s="45"/>
      <c r="D21" s="45"/>
      <c r="E21" s="46"/>
      <c r="F21" s="18">
        <f>F19+F20</f>
        <v>281891.71022851259</v>
      </c>
    </row>
    <row r="22" spans="1:10" ht="24.75" customHeight="1">
      <c r="A22" s="44" t="s">
        <v>40</v>
      </c>
      <c r="B22" s="45"/>
      <c r="C22" s="45"/>
      <c r="D22" s="45"/>
      <c r="E22" s="46"/>
      <c r="F22" s="19" t="s">
        <v>67</v>
      </c>
    </row>
    <row r="23" spans="1:10">
      <c r="A23" s="20"/>
      <c r="B23" s="21"/>
      <c r="C23" s="20"/>
      <c r="D23" s="20"/>
      <c r="E23" s="20"/>
      <c r="F23" s="20"/>
    </row>
  </sheetData>
  <mergeCells count="7">
    <mergeCell ref="A22:E22"/>
    <mergeCell ref="A2:F2"/>
    <mergeCell ref="A3:F3"/>
    <mergeCell ref="A4:F4"/>
    <mergeCell ref="C18:E18"/>
    <mergeCell ref="A20:E20"/>
    <mergeCell ref="A21:E2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1:G25"/>
  <sheetViews>
    <sheetView topLeftCell="A10" workbookViewId="0">
      <selection activeCell="C5" sqref="C5"/>
    </sheetView>
  </sheetViews>
  <sheetFormatPr defaultRowHeight="15"/>
  <cols>
    <col min="1" max="1" width="9.140625" style="40"/>
    <col min="2" max="2" width="42.28515625" style="41" customWidth="1"/>
    <col min="3" max="3" width="9.5703125" style="30" bestFit="1" customWidth="1"/>
    <col min="4" max="4" width="9.140625" style="42"/>
    <col min="5" max="5" width="9.140625" style="30"/>
    <col min="6" max="6" width="19.42578125" style="43" customWidth="1"/>
    <col min="7" max="7" width="14.7109375" style="30" hidden="1" customWidth="1"/>
    <col min="8" max="16384" width="9.140625" style="30"/>
  </cols>
  <sheetData>
    <row r="1" spans="1:7" ht="18.75">
      <c r="A1" s="66" t="s">
        <v>0</v>
      </c>
      <c r="B1" s="66"/>
      <c r="C1" s="66"/>
      <c r="D1" s="66"/>
      <c r="E1" s="66"/>
      <c r="F1" s="66"/>
    </row>
    <row r="2" spans="1:7" ht="18.75">
      <c r="A2" s="66" t="s">
        <v>68</v>
      </c>
      <c r="B2" s="66"/>
      <c r="C2" s="66"/>
      <c r="D2" s="66"/>
      <c r="E2" s="66"/>
      <c r="F2" s="66"/>
    </row>
    <row r="3" spans="1:7" ht="57.75" customHeight="1">
      <c r="A3" s="67" t="s">
        <v>126</v>
      </c>
      <c r="B3" s="67"/>
      <c r="C3" s="67"/>
      <c r="D3" s="67"/>
      <c r="E3" s="67"/>
      <c r="F3" s="67"/>
    </row>
    <row r="4" spans="1:7">
      <c r="A4" s="31" t="s">
        <v>3</v>
      </c>
      <c r="B4" s="31" t="s">
        <v>4</v>
      </c>
      <c r="C4" s="31" t="s">
        <v>5</v>
      </c>
      <c r="D4" s="31" t="s">
        <v>6</v>
      </c>
      <c r="E4" s="31" t="s">
        <v>7</v>
      </c>
      <c r="F4" s="31" t="s">
        <v>8</v>
      </c>
    </row>
    <row r="5" spans="1:7" ht="30">
      <c r="A5" s="32" t="s">
        <v>69</v>
      </c>
      <c r="B5" s="33" t="s">
        <v>70</v>
      </c>
      <c r="C5" s="14">
        <f>G5/E5</f>
        <v>10</v>
      </c>
      <c r="D5" s="34" t="s">
        <v>71</v>
      </c>
      <c r="E5" s="14">
        <v>330.4</v>
      </c>
      <c r="F5" s="14">
        <f>C5*E5</f>
        <v>3304</v>
      </c>
      <c r="G5" s="30">
        <v>3304</v>
      </c>
    </row>
    <row r="6" spans="1:7" ht="75">
      <c r="A6" s="32" t="s">
        <v>72</v>
      </c>
      <c r="B6" s="33" t="s">
        <v>73</v>
      </c>
      <c r="C6" s="14">
        <f t="shared" ref="C6:C20" si="0">G6/E6</f>
        <v>1.7697857281034151</v>
      </c>
      <c r="D6" s="34" t="s">
        <v>74</v>
      </c>
      <c r="E6" s="35">
        <v>878.79</v>
      </c>
      <c r="F6" s="14">
        <f t="shared" ref="F6:F20" si="1">C6*E6</f>
        <v>1555.27</v>
      </c>
      <c r="G6" s="30">
        <v>1555.27</v>
      </c>
    </row>
    <row r="7" spans="1:7" ht="120">
      <c r="A7" s="36" t="s">
        <v>75</v>
      </c>
      <c r="B7" s="33" t="s">
        <v>76</v>
      </c>
      <c r="C7" s="14">
        <f t="shared" si="0"/>
        <v>36.280616224648988</v>
      </c>
      <c r="D7" s="34" t="s">
        <v>74</v>
      </c>
      <c r="E7" s="35">
        <v>153.84</v>
      </c>
      <c r="F7" s="14">
        <f t="shared" si="1"/>
        <v>5581.4100000000008</v>
      </c>
      <c r="G7" s="30">
        <v>5581.41</v>
      </c>
    </row>
    <row r="8" spans="1:7" ht="105">
      <c r="A8" s="36" t="s">
        <v>77</v>
      </c>
      <c r="B8" s="33" t="s">
        <v>78</v>
      </c>
      <c r="C8" s="14">
        <f t="shared" si="0"/>
        <v>3.6299870061119401</v>
      </c>
      <c r="D8" s="34" t="s">
        <v>74</v>
      </c>
      <c r="E8" s="35">
        <v>415.58</v>
      </c>
      <c r="F8" s="14">
        <f t="shared" si="1"/>
        <v>1508.55</v>
      </c>
      <c r="G8" s="30">
        <v>1508.55</v>
      </c>
    </row>
    <row r="9" spans="1:7" ht="90">
      <c r="A9" s="36" t="s">
        <v>79</v>
      </c>
      <c r="B9" s="33" t="s">
        <v>80</v>
      </c>
      <c r="C9" s="14">
        <f t="shared" si="0"/>
        <v>6.0999958303218991</v>
      </c>
      <c r="D9" s="34" t="s">
        <v>74</v>
      </c>
      <c r="E9" s="35">
        <v>1438.96</v>
      </c>
      <c r="F9" s="14">
        <f t="shared" si="1"/>
        <v>8777.65</v>
      </c>
      <c r="G9" s="30">
        <v>8777.65</v>
      </c>
    </row>
    <row r="10" spans="1:7" ht="60">
      <c r="A10" s="32" t="s">
        <v>81</v>
      </c>
      <c r="B10" s="33" t="s">
        <v>82</v>
      </c>
      <c r="C10" s="14">
        <f t="shared" si="0"/>
        <v>13.499999151387396</v>
      </c>
      <c r="D10" s="34" t="s">
        <v>74</v>
      </c>
      <c r="E10" s="35">
        <v>5891.97</v>
      </c>
      <c r="F10" s="14">
        <f t="shared" si="1"/>
        <v>79541.59</v>
      </c>
      <c r="G10" s="30">
        <v>79541.59</v>
      </c>
    </row>
    <row r="11" spans="1:7" ht="135">
      <c r="A11" s="32" t="s">
        <v>83</v>
      </c>
      <c r="B11" s="33" t="s">
        <v>84</v>
      </c>
      <c r="C11" s="14">
        <f t="shared" si="0"/>
        <v>7.2599993762956219</v>
      </c>
      <c r="D11" s="34" t="s">
        <v>74</v>
      </c>
      <c r="E11" s="35">
        <v>6092.63</v>
      </c>
      <c r="F11" s="14">
        <f t="shared" si="1"/>
        <v>44232.49</v>
      </c>
      <c r="G11" s="30">
        <v>44232.49</v>
      </c>
    </row>
    <row r="12" spans="1:7" ht="120">
      <c r="A12" s="32" t="s">
        <v>85</v>
      </c>
      <c r="B12" s="33" t="s">
        <v>86</v>
      </c>
      <c r="C12" s="14">
        <f t="shared" si="0"/>
        <v>1.5899999404607355</v>
      </c>
      <c r="D12" s="34" t="s">
        <v>54</v>
      </c>
      <c r="E12" s="35">
        <v>77259.94</v>
      </c>
      <c r="F12" s="14">
        <f t="shared" si="1"/>
        <v>122843.3</v>
      </c>
      <c r="G12" s="30">
        <v>122843.3</v>
      </c>
    </row>
    <row r="13" spans="1:7" ht="60">
      <c r="A13" s="33" t="s">
        <v>87</v>
      </c>
      <c r="B13" s="33" t="s">
        <v>88</v>
      </c>
      <c r="C13" s="14">
        <f t="shared" si="0"/>
        <v>104.78625209901955</v>
      </c>
      <c r="D13" s="33" t="s">
        <v>89</v>
      </c>
      <c r="E13" s="5">
        <v>184.61</v>
      </c>
      <c r="F13" s="14">
        <f t="shared" si="1"/>
        <v>19344.59</v>
      </c>
      <c r="G13" s="37">
        <v>19344.59</v>
      </c>
    </row>
    <row r="14" spans="1:7" ht="150">
      <c r="A14" s="32" t="s">
        <v>90</v>
      </c>
      <c r="B14" s="33" t="s">
        <v>91</v>
      </c>
      <c r="C14" s="14">
        <f t="shared" si="0"/>
        <v>0.70999802418724112</v>
      </c>
      <c r="D14" s="34" t="s">
        <v>74</v>
      </c>
      <c r="E14" s="35">
        <v>4858.76</v>
      </c>
      <c r="F14" s="14">
        <f t="shared" si="1"/>
        <v>3449.7099999999996</v>
      </c>
      <c r="G14" s="37">
        <v>3449.71</v>
      </c>
    </row>
    <row r="15" spans="1:7">
      <c r="A15" s="38">
        <v>11</v>
      </c>
      <c r="B15" s="39" t="s">
        <v>92</v>
      </c>
      <c r="C15" s="14"/>
      <c r="D15" s="34"/>
      <c r="E15" s="35"/>
      <c r="F15" s="14"/>
    </row>
    <row r="16" spans="1:7">
      <c r="A16" s="38" t="s">
        <v>93</v>
      </c>
      <c r="B16" s="33" t="s">
        <v>94</v>
      </c>
      <c r="C16" s="14">
        <f t="shared" si="0"/>
        <v>36.280632411067195</v>
      </c>
      <c r="D16" s="34" t="s">
        <v>74</v>
      </c>
      <c r="E16" s="35">
        <v>177.1</v>
      </c>
      <c r="F16" s="14">
        <f t="shared" si="1"/>
        <v>6425.3</v>
      </c>
      <c r="G16" s="30">
        <v>6425.3</v>
      </c>
    </row>
    <row r="17" spans="1:7">
      <c r="A17" s="38" t="s">
        <v>95</v>
      </c>
      <c r="B17" s="33" t="s">
        <v>96</v>
      </c>
      <c r="C17" s="14">
        <f t="shared" si="0"/>
        <v>3.3552392988625748</v>
      </c>
      <c r="D17" s="34" t="s">
        <v>74</v>
      </c>
      <c r="E17" s="35">
        <v>363.98</v>
      </c>
      <c r="F17" s="14">
        <f t="shared" si="1"/>
        <v>1221.24</v>
      </c>
      <c r="G17" s="30">
        <v>1221.24</v>
      </c>
    </row>
    <row r="18" spans="1:7">
      <c r="A18" s="38" t="s">
        <v>97</v>
      </c>
      <c r="B18" s="33" t="s">
        <v>98</v>
      </c>
      <c r="C18" s="14">
        <f t="shared" si="0"/>
        <v>9.2299954121767538</v>
      </c>
      <c r="D18" s="34" t="s">
        <v>74</v>
      </c>
      <c r="E18" s="35">
        <v>893.67</v>
      </c>
      <c r="F18" s="14">
        <f t="shared" si="1"/>
        <v>8248.57</v>
      </c>
      <c r="G18" s="30">
        <v>8248.57</v>
      </c>
    </row>
    <row r="19" spans="1:7">
      <c r="A19" s="38" t="s">
        <v>99</v>
      </c>
      <c r="B19" s="33" t="s">
        <v>100</v>
      </c>
      <c r="C19" s="14">
        <f t="shared" si="0"/>
        <v>18.459991941982274</v>
      </c>
      <c r="D19" s="34" t="s">
        <v>74</v>
      </c>
      <c r="E19" s="35">
        <v>496.4</v>
      </c>
      <c r="F19" s="14">
        <f t="shared" si="1"/>
        <v>9163.5400000000009</v>
      </c>
      <c r="G19" s="30">
        <v>9163.5400000000009</v>
      </c>
    </row>
    <row r="20" spans="1:7">
      <c r="A20" s="38" t="s">
        <v>101</v>
      </c>
      <c r="B20" s="33" t="s">
        <v>102</v>
      </c>
      <c r="C20" s="14">
        <f t="shared" si="0"/>
        <v>6.0951451335423812</v>
      </c>
      <c r="D20" s="34" t="s">
        <v>74</v>
      </c>
      <c r="E20" s="35">
        <v>819.59</v>
      </c>
      <c r="F20" s="14">
        <f t="shared" si="1"/>
        <v>4995.5200000000004</v>
      </c>
      <c r="G20" s="30">
        <v>4995.5200000000004</v>
      </c>
    </row>
    <row r="21" spans="1:7">
      <c r="A21" s="38"/>
      <c r="B21" s="39"/>
      <c r="C21" s="35"/>
      <c r="D21" s="34"/>
      <c r="E21" s="35" t="s">
        <v>103</v>
      </c>
      <c r="F21" s="14">
        <f>SUM(F5:F20)</f>
        <v>320192.73000000004</v>
      </c>
    </row>
    <row r="22" spans="1:7" ht="30">
      <c r="A22" s="38"/>
      <c r="B22" s="39"/>
      <c r="C22" s="35"/>
      <c r="D22" s="34"/>
      <c r="E22" s="33" t="s">
        <v>104</v>
      </c>
      <c r="F22" s="33">
        <f>F21*12/100</f>
        <v>38423.127600000007</v>
      </c>
    </row>
    <row r="23" spans="1:7">
      <c r="A23" s="38"/>
      <c r="B23" s="39"/>
      <c r="C23" s="35"/>
      <c r="D23" s="34"/>
      <c r="E23" s="33"/>
      <c r="F23" s="33">
        <f>F22+F21</f>
        <v>358615.85760000005</v>
      </c>
    </row>
    <row r="24" spans="1:7" ht="30">
      <c r="A24" s="38"/>
      <c r="B24" s="39"/>
      <c r="C24" s="35"/>
      <c r="D24" s="34"/>
      <c r="E24" s="33" t="s">
        <v>105</v>
      </c>
      <c r="F24" s="33">
        <f>F23*1/100</f>
        <v>3586.1585760000003</v>
      </c>
    </row>
    <row r="25" spans="1:7">
      <c r="A25" s="38"/>
      <c r="B25" s="39"/>
      <c r="C25" s="35"/>
      <c r="D25" s="34"/>
      <c r="E25" s="33" t="s">
        <v>103</v>
      </c>
      <c r="F25" s="33">
        <f>F24+F23</f>
        <v>362202.01617600006</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2022-02-19T06:17:52Z</dcterms:created>
  <dcterms:modified xsi:type="dcterms:W3CDTF">2022-02-19T07:17:29Z</dcterms:modified>
</cp:coreProperties>
</file>