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35" windowWidth="20055" windowHeight="7170" activeTab="5"/>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heet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s>
  <externalReferences>
    <externalReference r:id="rId32"/>
  </externalReferences>
  <calcPr calcId="124519"/>
</workbook>
</file>

<file path=xl/calcChain.xml><?xml version="1.0" encoding="utf-8"?>
<calcChain xmlns="http://schemas.openxmlformats.org/spreadsheetml/2006/main">
  <c r="C28" i="6"/>
  <c r="F28" s="1"/>
  <c r="C27"/>
  <c r="F27" s="1"/>
  <c r="C26"/>
  <c r="F26" s="1"/>
  <c r="C25"/>
  <c r="F25" s="1"/>
  <c r="C24"/>
  <c r="F24" s="1"/>
  <c r="F22"/>
  <c r="C20" i="31"/>
  <c r="F20" s="1"/>
  <c r="C19"/>
  <c r="F19" s="1"/>
  <c r="C18"/>
  <c r="F18" s="1"/>
  <c r="C17"/>
  <c r="F17" s="1"/>
  <c r="C16"/>
  <c r="F16" s="1"/>
  <c r="C14"/>
  <c r="F14" s="1"/>
  <c r="C13"/>
  <c r="F13" s="1"/>
  <c r="C12"/>
  <c r="F12" s="1"/>
  <c r="C11"/>
  <c r="F11" s="1"/>
  <c r="C10"/>
  <c r="F10" s="1"/>
  <c r="C9"/>
  <c r="F9" s="1"/>
  <c r="C8"/>
  <c r="F8" s="1"/>
  <c r="C7"/>
  <c r="F7" s="1"/>
  <c r="C6"/>
  <c r="F6" s="1"/>
  <c r="C5"/>
  <c r="F5" s="1"/>
  <c r="F21" s="1"/>
  <c r="F22" s="1"/>
  <c r="F23" s="1"/>
  <c r="F24" s="1"/>
  <c r="F25" s="1"/>
  <c r="F20" i="30"/>
  <c r="F19"/>
  <c r="F18"/>
  <c r="F17"/>
  <c r="F16"/>
  <c r="F14"/>
  <c r="F13"/>
  <c r="F12"/>
  <c r="F11"/>
  <c r="F10"/>
  <c r="F9"/>
  <c r="F8"/>
  <c r="F7"/>
  <c r="F6"/>
  <c r="F5"/>
  <c r="F21" s="1"/>
  <c r="F22" s="1"/>
  <c r="F23" s="1"/>
  <c r="F24" s="1"/>
  <c r="F25" s="1"/>
  <c r="F16" i="29"/>
  <c r="F15"/>
  <c r="F14"/>
  <c r="F13"/>
  <c r="F12"/>
  <c r="F10"/>
  <c r="F9"/>
  <c r="F8"/>
  <c r="F7"/>
  <c r="F6"/>
  <c r="F5"/>
  <c r="F17" s="1"/>
  <c r="F18" s="1"/>
  <c r="F19" s="1"/>
  <c r="F20" s="1"/>
  <c r="F21" s="1"/>
  <c r="F29" i="6" l="1"/>
  <c r="F20" i="28"/>
  <c r="F19"/>
  <c r="F18"/>
  <c r="F17"/>
  <c r="F16"/>
  <c r="F14"/>
  <c r="F13"/>
  <c r="F12"/>
  <c r="F11"/>
  <c r="F10"/>
  <c r="F9"/>
  <c r="F8"/>
  <c r="F6"/>
  <c r="F5"/>
  <c r="F21" s="1"/>
  <c r="F22" s="1"/>
  <c r="F23" s="1"/>
  <c r="F24" s="1"/>
  <c r="F11" i="26"/>
  <c r="F10"/>
  <c r="F8"/>
  <c r="F7"/>
  <c r="F6"/>
  <c r="F5"/>
  <c r="F12" s="1"/>
  <c r="F13" s="1"/>
  <c r="F14" s="1"/>
  <c r="F15" s="1"/>
  <c r="F16" s="1"/>
  <c r="F31" i="6" l="1"/>
  <c r="F30"/>
  <c r="F18" i="25"/>
  <c r="F17"/>
  <c r="F16"/>
  <c r="F15"/>
  <c r="F14"/>
  <c r="F12"/>
  <c r="F11"/>
  <c r="F10"/>
  <c r="F9"/>
  <c r="F8"/>
  <c r="F7"/>
  <c r="F6"/>
  <c r="F5"/>
  <c r="F19" s="1"/>
  <c r="F20" s="1"/>
  <c r="F21" s="1"/>
  <c r="F22" s="1"/>
  <c r="F23" s="1"/>
  <c r="F18" i="24"/>
  <c r="F17"/>
  <c r="F16"/>
  <c r="F15"/>
  <c r="F14"/>
  <c r="F12"/>
  <c r="F11"/>
  <c r="F10"/>
  <c r="F9"/>
  <c r="F8"/>
  <c r="F7"/>
  <c r="F6"/>
  <c r="F5"/>
  <c r="F19" s="1"/>
  <c r="F20" s="1"/>
  <c r="F21" s="1"/>
  <c r="F22" s="1"/>
  <c r="F23" s="1"/>
  <c r="F19" i="23"/>
  <c r="F18"/>
  <c r="F17"/>
  <c r="F16"/>
  <c r="F15"/>
  <c r="F13"/>
  <c r="F12"/>
  <c r="F11"/>
  <c r="F10"/>
  <c r="F9"/>
  <c r="F8"/>
  <c r="F7"/>
  <c r="F6"/>
  <c r="F5"/>
  <c r="F20" s="1"/>
  <c r="F21" s="1"/>
  <c r="F22" s="1"/>
  <c r="F23" s="1"/>
  <c r="F24" s="1"/>
  <c r="F32" i="6" l="1"/>
  <c r="F33" s="1"/>
  <c r="F35" s="1"/>
  <c r="F15" i="22"/>
  <c r="F14"/>
  <c r="F13"/>
  <c r="F12"/>
  <c r="F11"/>
  <c r="F9"/>
  <c r="F8"/>
  <c r="F7"/>
  <c r="F6"/>
  <c r="F5"/>
  <c r="F16" s="1"/>
  <c r="F17" s="1"/>
  <c r="F18" s="1"/>
  <c r="F19" s="1"/>
  <c r="F20" s="1"/>
  <c r="F19" i="21"/>
  <c r="F18"/>
  <c r="F17"/>
  <c r="F16"/>
  <c r="F15"/>
  <c r="F13"/>
  <c r="F12"/>
  <c r="F11"/>
  <c r="F10"/>
  <c r="F9"/>
  <c r="F8"/>
  <c r="F7"/>
  <c r="F6"/>
  <c r="F5"/>
  <c r="F20" s="1"/>
  <c r="F21" s="1"/>
  <c r="F22" s="1"/>
  <c r="F23" s="1"/>
  <c r="F24" s="1"/>
  <c r="F19" i="20" l="1"/>
  <c r="F18"/>
  <c r="F17"/>
  <c r="F16"/>
  <c r="F15"/>
  <c r="F13"/>
  <c r="F12"/>
  <c r="F11"/>
  <c r="F10"/>
  <c r="F9"/>
  <c r="F8"/>
  <c r="F7"/>
  <c r="F6"/>
  <c r="F5"/>
  <c r="F20" s="1"/>
  <c r="F21" s="1"/>
  <c r="F22" s="1"/>
  <c r="F23" s="1"/>
  <c r="F24" s="1"/>
  <c r="F11" i="19" l="1"/>
  <c r="F10"/>
  <c r="F8"/>
  <c r="F7"/>
  <c r="F6"/>
  <c r="F5"/>
  <c r="F12" s="1"/>
  <c r="F13" s="1"/>
  <c r="F14" s="1"/>
  <c r="F15" s="1"/>
  <c r="F16" s="1"/>
  <c r="F9" i="18"/>
  <c r="F8"/>
  <c r="F6"/>
  <c r="F5"/>
  <c r="F10" s="1"/>
  <c r="F11" s="1"/>
  <c r="F12" s="1"/>
  <c r="F13" s="1"/>
  <c r="F18" i="17"/>
  <c r="F17"/>
  <c r="F16"/>
  <c r="F15"/>
  <c r="F14"/>
  <c r="F12"/>
  <c r="F11"/>
  <c r="F10"/>
  <c r="F9"/>
  <c r="F8"/>
  <c r="F7"/>
  <c r="F6"/>
  <c r="F5"/>
  <c r="F19" s="1"/>
  <c r="F20" s="1"/>
  <c r="F21" s="1"/>
  <c r="F22" s="1"/>
  <c r="F23" s="1"/>
  <c r="F11" i="16"/>
  <c r="F10"/>
  <c r="F8"/>
  <c r="F7"/>
  <c r="F6"/>
  <c r="F5"/>
  <c r="F12" s="1"/>
  <c r="F13" s="1"/>
  <c r="F14" s="1"/>
  <c r="F15" s="1"/>
  <c r="F16" s="1"/>
  <c r="E20" i="15" l="1"/>
  <c r="H20" s="1"/>
  <c r="E19"/>
  <c r="H19" s="1"/>
  <c r="E18"/>
  <c r="H18" s="1"/>
  <c r="E17"/>
  <c r="H17" s="1"/>
  <c r="E16"/>
  <c r="H16" s="1"/>
  <c r="H15"/>
  <c r="H14"/>
  <c r="E14"/>
  <c r="H13"/>
  <c r="E13"/>
  <c r="H12"/>
  <c r="E12"/>
  <c r="H11"/>
  <c r="E11"/>
  <c r="H10"/>
  <c r="E10"/>
  <c r="H9"/>
  <c r="E9"/>
  <c r="H8"/>
  <c r="E8"/>
  <c r="H7"/>
  <c r="E7"/>
  <c r="H6"/>
  <c r="E6"/>
  <c r="H5"/>
  <c r="H21" s="1"/>
  <c r="H22" s="1"/>
  <c r="H23" s="1"/>
  <c r="H24" s="1"/>
  <c r="H25" s="1"/>
  <c r="E5"/>
  <c r="F15" i="14" l="1"/>
  <c r="F14"/>
  <c r="F13"/>
  <c r="F12"/>
  <c r="F11"/>
  <c r="F9"/>
  <c r="F8"/>
  <c r="F7"/>
  <c r="F6"/>
  <c r="F5"/>
  <c r="F16" s="1"/>
  <c r="F17" s="1"/>
  <c r="F18" s="1"/>
  <c r="F19" s="1"/>
  <c r="F20" s="1"/>
  <c r="F14" i="13"/>
  <c r="F13"/>
  <c r="F12"/>
  <c r="F11"/>
  <c r="F9"/>
  <c r="F8"/>
  <c r="F7"/>
  <c r="F6"/>
  <c r="F5"/>
  <c r="F16" s="1"/>
  <c r="F17" s="1"/>
  <c r="F18" s="1"/>
  <c r="F19" s="1"/>
  <c r="F20" s="1"/>
  <c r="F19" i="12"/>
  <c r="F18"/>
  <c r="F17"/>
  <c r="F16"/>
  <c r="F15"/>
  <c r="F13"/>
  <c r="F12"/>
  <c r="F11"/>
  <c r="F10"/>
  <c r="C9"/>
  <c r="F9" s="1"/>
  <c r="F8"/>
  <c r="F7"/>
  <c r="F6"/>
  <c r="F5"/>
  <c r="F20" s="1"/>
  <c r="F21" s="1"/>
  <c r="F22" s="1"/>
  <c r="F23" s="1"/>
  <c r="F24" s="1"/>
  <c r="F5" i="11" l="1"/>
  <c r="F6"/>
  <c r="F7"/>
  <c r="F8"/>
  <c r="F9"/>
  <c r="F10"/>
  <c r="F12"/>
  <c r="F13"/>
  <c r="F14"/>
  <c r="F15"/>
  <c r="F16"/>
  <c r="F17"/>
  <c r="F18"/>
  <c r="F19" s="1"/>
  <c r="F20" s="1"/>
  <c r="F21" s="1"/>
  <c r="F19" i="10"/>
  <c r="F18"/>
  <c r="F17"/>
  <c r="F16"/>
  <c r="F15"/>
  <c r="F13"/>
  <c r="F12"/>
  <c r="F11"/>
  <c r="F10"/>
  <c r="F9"/>
  <c r="F8"/>
  <c r="F7"/>
  <c r="F6"/>
  <c r="F5"/>
  <c r="F20" s="1"/>
  <c r="F21" s="1"/>
  <c r="F22" s="1"/>
  <c r="F23" s="1"/>
  <c r="F24" s="1"/>
  <c r="F19" i="9"/>
  <c r="F18"/>
  <c r="F17"/>
  <c r="F16"/>
  <c r="F15"/>
  <c r="F13"/>
  <c r="F12"/>
  <c r="F11"/>
  <c r="F10"/>
  <c r="F9"/>
  <c r="F8"/>
  <c r="F7"/>
  <c r="F6"/>
  <c r="F5"/>
  <c r="F20" s="1"/>
  <c r="F21" s="1"/>
  <c r="F22" s="1"/>
  <c r="F23" s="1"/>
  <c r="F24" s="1"/>
  <c r="F20" i="8"/>
  <c r="F19"/>
  <c r="F18"/>
  <c r="F17"/>
  <c r="F16"/>
  <c r="F14"/>
  <c r="F13"/>
  <c r="F12"/>
  <c r="F11"/>
  <c r="F10"/>
  <c r="F9"/>
  <c r="F8"/>
  <c r="F7"/>
  <c r="F6"/>
  <c r="F5"/>
  <c r="F21" s="1"/>
  <c r="F22" s="1"/>
  <c r="F23" s="1"/>
  <c r="F24" s="1"/>
  <c r="F25" s="1"/>
  <c r="F19" i="7"/>
  <c r="F18"/>
  <c r="F17"/>
  <c r="F16"/>
  <c r="F15"/>
  <c r="F13"/>
  <c r="F12"/>
  <c r="F11"/>
  <c r="F10"/>
  <c r="F9"/>
  <c r="F8"/>
  <c r="F7"/>
  <c r="F6"/>
  <c r="F5"/>
  <c r="F20" s="1"/>
  <c r="F21" s="1"/>
  <c r="F22" s="1"/>
  <c r="F23" s="1"/>
  <c r="F24" s="1"/>
  <c r="F19" i="5" l="1"/>
  <c r="F18"/>
  <c r="F17"/>
  <c r="F16"/>
  <c r="F15"/>
  <c r="F11"/>
  <c r="F10"/>
  <c r="F9"/>
  <c r="F8"/>
  <c r="F7"/>
  <c r="F6"/>
  <c r="F5"/>
  <c r="F20" s="1"/>
  <c r="F21" s="1"/>
  <c r="F22" s="1"/>
  <c r="F23" s="1"/>
  <c r="F24" s="1"/>
  <c r="F19" i="4"/>
  <c r="F18"/>
  <c r="F17"/>
  <c r="F16"/>
  <c r="F15"/>
  <c r="F11"/>
  <c r="F10"/>
  <c r="F9"/>
  <c r="F8"/>
  <c r="F7"/>
  <c r="F6"/>
  <c r="F5"/>
  <c r="F20" s="1"/>
  <c r="F21" s="1"/>
  <c r="F22" s="1"/>
  <c r="F23" s="1"/>
  <c r="F24" s="1"/>
  <c r="F17" i="3"/>
  <c r="F18" s="1"/>
  <c r="F19" s="1"/>
  <c r="F20" s="1"/>
  <c r="F21" s="1"/>
  <c r="F10"/>
  <c r="F16" i="2" l="1"/>
  <c r="F15"/>
  <c r="F14"/>
  <c r="F13"/>
  <c r="F12"/>
  <c r="F10"/>
  <c r="F9"/>
  <c r="F8"/>
  <c r="F7"/>
  <c r="F6"/>
  <c r="F5"/>
  <c r="F17" s="1"/>
  <c r="F18" s="1"/>
  <c r="F19" s="1"/>
  <c r="F20" s="1"/>
  <c r="F21" s="1"/>
  <c r="F19" i="1"/>
  <c r="F18"/>
  <c r="F17"/>
  <c r="F16"/>
  <c r="F15"/>
  <c r="F13"/>
  <c r="F12"/>
  <c r="F11"/>
  <c r="F10"/>
  <c r="F9"/>
  <c r="F8"/>
  <c r="F7"/>
  <c r="F6"/>
  <c r="F5"/>
  <c r="F20" s="1"/>
  <c r="F21" s="1"/>
  <c r="F22" s="1"/>
  <c r="F23" s="1"/>
  <c r="F24" s="1"/>
</calcChain>
</file>

<file path=xl/sharedStrings.xml><?xml version="1.0" encoding="utf-8"?>
<sst xmlns="http://schemas.openxmlformats.org/spreadsheetml/2006/main" count="1531" uniqueCount="249">
  <si>
    <t>RANCHI MUNICIPAL CORPORATION, RANCHI</t>
  </si>
  <si>
    <t xml:space="preserve">BILL OF QUANTITY </t>
  </si>
  <si>
    <t>Name of Work :- Construction of RCC Drain at hill view road no-06 bariatu road  in ward no-4 Under RMC Ranchi.</t>
  </si>
  <si>
    <t>Sl. No.</t>
  </si>
  <si>
    <t>Items of work</t>
  </si>
  <si>
    <t>Qnty.</t>
  </si>
  <si>
    <t>Unit</t>
  </si>
  <si>
    <t>Rate</t>
  </si>
  <si>
    <t>Amount</t>
  </si>
  <si>
    <t>Providing labour for cleaning of site as per specification and direction E/I.</t>
  </si>
  <si>
    <t>Each</t>
  </si>
  <si>
    <t xml:space="preserve">   2
5.1.1 +5.1.2   BCD</t>
  </si>
  <si>
    <t>Earth work in excavation in foundation trenches in ordinary soil (vide classification of soil item-A) and disposal of excavated earth as obtained to a distance up to 50 M. including all lifts, levelling,ramming the foundation trenches removing roots of trees, shrubs all complete as per approved design, building specification and direction of E/I</t>
  </si>
  <si>
    <t>M3</t>
  </si>
  <si>
    <t>3
5.1.10</t>
  </si>
  <si>
    <t>Providing coarse clean sand in filling in foundation trenches or in plinth including ramming and watering in layers not exceeding 150 mm thick with all leads and lifts including cost of all materials ,labour, royalty and taxes all complete as per building specification and direction of E/I.</t>
  </si>
  <si>
    <t>4
8.6.8</t>
  </si>
  <si>
    <t>Supplying and laying (properly as per design and drawing ) rip-rap with good quality of boulders duty packed including the cost of materials royalty all taxes etc. but excluding the cost of carriage all complete as per specification and direction of E/I.</t>
  </si>
  <si>
    <t>5
5.3.17.1</t>
  </si>
  <si>
    <t xml:space="preserve">Centring and shuttering including strutting ,propping etc and removal of form from Foundations,footings,base of column etc </t>
  </si>
  <si>
    <t>M2</t>
  </si>
  <si>
    <t>6
5.3.10</t>
  </si>
  <si>
    <t>Providing RCC-M200 with nominal mix of (1:1.5:3) in foundation and plinth with approved quality of stone --do--all   complete as per drawing and Technical specification. .</t>
  </si>
  <si>
    <t>7
5.3.11</t>
  </si>
  <si>
    <t>Providing  R.C.C. M-200 with nominal mix of (1:1.5:3) in slab of desired size with approved quality of stone chips and clean coarse sand of F.M. 2.5 to 3 excluding cost of shuttering finishing and  reinforcement all complete as per building specifications and direction of E/I.</t>
  </si>
  <si>
    <t xml:space="preserve">8
5.5.4 </t>
  </si>
  <si>
    <t>Providing Tor steel reinforcement of 8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</si>
  <si>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</si>
  <si>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 xml:space="preserve">9
5.5.5 </t>
  </si>
  <si>
    <t>Providing Tor steel reinforcement of 10 mm,12 mm &amp; 16 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</si>
  <si>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Carriage of materials</t>
  </si>
  <si>
    <t>i</t>
  </si>
  <si>
    <t xml:space="preserve"> Sand with lead of 49 km</t>
  </si>
  <si>
    <t>ii</t>
  </si>
  <si>
    <t>Local Sand with lead of 14 km</t>
  </si>
  <si>
    <t>iii</t>
  </si>
  <si>
    <t>Stone Boulder with lead of 36 km</t>
  </si>
  <si>
    <t>iv</t>
  </si>
  <si>
    <t>Stone chips with lead of 22 km</t>
  </si>
  <si>
    <t>v</t>
  </si>
  <si>
    <t>Earth (lead 01 KM)</t>
  </si>
  <si>
    <t>TOTAL</t>
  </si>
  <si>
    <t>GST (12%)</t>
  </si>
  <si>
    <t>L. CESS (1%)</t>
  </si>
  <si>
    <t xml:space="preserve">SAY RS. </t>
  </si>
  <si>
    <t>Name of Work :- Construction of PCC Road from rajni khalkho house to vinna toppo house at kusum vihar road no-09 in ward no-04</t>
  </si>
  <si>
    <t>4
5.6.8</t>
  </si>
  <si>
    <t xml:space="preserve">5
5.3.2.1
</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</si>
  <si>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</si>
  <si>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5.3.17.1</t>
  </si>
  <si>
    <t>Stone Dust lead 22 km</t>
  </si>
  <si>
    <t>Name of Work :- Construction of PCC Road near house of bipin ji to durga mandir in ward no-04</t>
  </si>
  <si>
    <t>Name of Work :- Construction of RCC Drain near house of pana devi to mukesh house at shankar nagar bharamtoli in ward no-4 Under RMC Ranchi.</t>
  </si>
  <si>
    <t>Name of Work :- Construction of RCC Drain near santosh kumar house to umesh mahto bharamtoli in ward no-4 Under RMC Ranchi.</t>
  </si>
  <si>
    <t>Name of Work :- Construction of RCC Drain and Improvement of road from Master Alam house to Nasim Khan House at Satar Colony under ward no.- 09 of R.M.C, Ranchi.</t>
  </si>
  <si>
    <t>3
5.1.1</t>
  </si>
  <si>
    <t xml:space="preserve"> 7
5.3.11</t>
  </si>
  <si>
    <t>8
5.3.17.1</t>
  </si>
  <si>
    <t>Sand local lead 13 km</t>
  </si>
  <si>
    <t>Name of Work :- Construction of RCC Drain from rahul house to Existing Drain Housing Colony under ward no.- 09 of R.M.C, Ranchi.</t>
  </si>
  <si>
    <t>2
 5.10.1</t>
  </si>
  <si>
    <t>Dismantling of Pucca brick or lime work ……do….all complete.</t>
  </si>
  <si>
    <t>m3</t>
  </si>
  <si>
    <t>3
5.10.2</t>
  </si>
  <si>
    <t>Dismantling Plain Cement or lime work …do… ..all complete as per ……….E/I.</t>
  </si>
  <si>
    <t xml:space="preserve">   4
5.1.1 +5.1.2   BCD</t>
  </si>
  <si>
    <t>5
5.1.1</t>
  </si>
  <si>
    <t>6
5.6.8</t>
  </si>
  <si>
    <t>7
5.3.10</t>
  </si>
  <si>
    <t xml:space="preserve"> 8
5.3.11</t>
  </si>
  <si>
    <t>9
5.3.17.1</t>
  </si>
  <si>
    <t xml:space="preserve">10
5.5.5 </t>
  </si>
  <si>
    <t>Name of Work :- Construction of RCC Drain and PCC road from dablu house to nasim house near jora talab under ward no.- 09 of R.M.C, Ranchi.</t>
  </si>
  <si>
    <t>Name of Work :- Construction of RCC Drain and PCC road near Saumya Arcade under ward no.- 09 of R.M.C, Ranchi.</t>
  </si>
  <si>
    <t>Name of Work :- Construction of RCC Drain and Improvement of road from Javed Akhtar house to Mahfuj Alam house at Star Colony under ward no.- 09 of R.M.C, Ranchi.</t>
  </si>
  <si>
    <t>Name of Work :- Construction of PCC road and culvert at shanti nagar, ranjit sahu house to rajesh tirkey house in ward no-13.</t>
  </si>
  <si>
    <t>1
5.10.1</t>
  </si>
  <si>
    <t>Dismentalling plain  Cement work  or lime work including Stacking serviceable materials in Countable stacks within 15 m lead and disposal of unserviceable materials with all leads complete as per direction</t>
  </si>
  <si>
    <t xml:space="preserve"> 2
  5.1.1 +5.1.2 BCD</t>
  </si>
  <si>
    <t>Providing coarse clean sand in filling in foundation trenches or in plinth including ramming and watering in layers not exceeding 150 mm thick with all leads and lifts including cost of all materials, labour, royalty and taxes all complete as per building specification &amp; direction of E/I.</t>
  </si>
  <si>
    <t>Supplying and laying (properly as per design and drawing) rip-rap with good  quality of boulders duly packed including the cost of materials, royalty all taxes etc. but excluding the cost of carriage all complete as per specification and direction of E/I.</t>
  </si>
  <si>
    <t>5
5.3.10</t>
  </si>
  <si>
    <t xml:space="preserve">Providing RCC-M200 with nominal mix of (1:1.5:3) in foundation and plinth with approved quality of stone --do--all   complete as per drawing and Technical specification. </t>
  </si>
  <si>
    <t>6
5.3.30.1</t>
  </si>
  <si>
    <t>Providing  Precast R.C.C M 200 in nominal mix (1:1.5:3) in slab ……..do…..all complete as per specification and direction of E/I.</t>
  </si>
  <si>
    <t>7
5.5.5(a)</t>
  </si>
  <si>
    <t xml:space="preserve">Centering and Shuttering including struting,propping etc and removal of from for  Foundation, footing s bases of Coloumns etc for mass Concrete.                             </t>
  </si>
  <si>
    <t xml:space="preserve">4
5.3.2.1
</t>
  </si>
  <si>
    <t xml:space="preserve"> Sand with lead of 42 km</t>
  </si>
  <si>
    <t>Local Sand with lead of 18 km</t>
  </si>
  <si>
    <t>Stone Boulder with lead of 29 km</t>
  </si>
  <si>
    <t>Stone chips with lead of 15 km</t>
  </si>
  <si>
    <t>Total</t>
  </si>
  <si>
    <t>Name of Work :- Construction of PCC Road at Ketari bagan, subarnarekha nagar road no-03, guddu kumar house to mishra ji house Under Ward No-13.</t>
  </si>
  <si>
    <t xml:space="preserve">   1
5.1.1 +5.1.2   BCD</t>
  </si>
  <si>
    <t>2
5.1.10</t>
  </si>
  <si>
    <t>3
8.6.8</t>
  </si>
  <si>
    <t>Name of Work :- Construction of PCC Road at munda gara, birsa kachhap house to jyoti gari house Under Ward No-13.</t>
  </si>
  <si>
    <t>Name of Work :- Construction of RCC Drain and  cover slab and PCC road at anjuman colony from house of adit lakra to house of marhaba heights Under Ward No-15.</t>
  </si>
  <si>
    <t>3
5.6.8</t>
  </si>
  <si>
    <t>4
5.3.10</t>
  </si>
  <si>
    <t>5
5.3.11</t>
  </si>
  <si>
    <t xml:space="preserve">7
5.5.4 </t>
  </si>
  <si>
    <t xml:space="preserve">8
5.5.5 </t>
  </si>
  <si>
    <t xml:space="preserve">10
5.3.2.1
</t>
  </si>
  <si>
    <t>Sand Local lead 13km</t>
  </si>
  <si>
    <t>Chips lead 22 km</t>
  </si>
  <si>
    <t>Boulder lead 36 km</t>
  </si>
  <si>
    <t>Name of Work :- Construction of PCC Road and RCC Drain slab in pathalkudwa road at tabarak gali Under Ward No-16.</t>
  </si>
  <si>
    <t xml:space="preserve">1
5.3.2.1
</t>
  </si>
  <si>
    <t>2
5.3.11</t>
  </si>
  <si>
    <t xml:space="preserve">3
5.5.5 </t>
  </si>
  <si>
    <t>4
5.3.17.1</t>
  </si>
  <si>
    <t>Name of Work :- Construction of RCC Drain in H.B road at hotel picnic gali Under Ward No-16.</t>
  </si>
  <si>
    <t xml:space="preserve"> 1
  5.1.1 +5.1.2 BCD</t>
  </si>
  <si>
    <t>3
5.8.6</t>
  </si>
  <si>
    <t>4
5.3.2.1</t>
  </si>
  <si>
    <t>Providing P.C.C M 200 in nominal mix (1:1.5:3)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</si>
  <si>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5
5.3.30.1</t>
  </si>
  <si>
    <t xml:space="preserve">6
5.5.4 </t>
  </si>
  <si>
    <t>Name of Work :- Construction of PCC Road in H.B road at hotel picnic gali Under Ward No-16.</t>
  </si>
  <si>
    <t>1
5.3.2.1</t>
  </si>
  <si>
    <t>2
5.3.17.1</t>
  </si>
  <si>
    <t>Carriage of Materials</t>
  </si>
  <si>
    <t xml:space="preserve">Sand 49 KM </t>
  </si>
  <si>
    <t>Stone Chips  (lead 22 KM)</t>
  </si>
  <si>
    <t>Name of Work :- Construction of PCC Road and RCC Drain slab in purulia road at prabhalal patel house gali Under Ward No-16.</t>
  </si>
  <si>
    <t xml:space="preserve">Name of Work :- Construction of PCC Road And RCC Drain at Press gali From atik house to sonu house under ward no. 21 . </t>
  </si>
  <si>
    <t>Providing man days for site clearence before and after the work etc.</t>
  </si>
  <si>
    <t>Nos</t>
  </si>
  <si>
    <t>2
5.1.1 +5.1.2 BCD</t>
  </si>
  <si>
    <t xml:space="preserve">Earthwork in excavation in foundation trenches in ordinary soil (vide classification of soil item -A) and disposal of excavated earth as obtained to a distance upto 50 m including all lifts,levelling,ramming the foundation trenches,removing roots of trees,shrubs all complete as per approved design,building specification and direction of E/I+Extra for earthworkin hard soil as per specification and direction of E/I.(vide classification of soil item-B)                                                                                </t>
  </si>
  <si>
    <t>5
5.3.1.1</t>
  </si>
  <si>
    <t>ProvidingPCC-M200 with nominal mix of (1:1.5:3) in foundation and plinth with approved quality of stone --do--all   complete as per drawing and Technical specification. .</t>
  </si>
  <si>
    <t>8
5.5.5</t>
  </si>
  <si>
    <t>Providing Tor steel reinforcement of 10mm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</si>
  <si>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Centering and shuttering including strutting and propping etc</t>
  </si>
  <si>
    <t>a</t>
  </si>
  <si>
    <t>Disposal excavated earth up to 01 KM</t>
  </si>
  <si>
    <t>b</t>
  </si>
  <si>
    <t>Local Sand with lead of 13km</t>
  </si>
  <si>
    <t>c</t>
  </si>
  <si>
    <t>d</t>
  </si>
  <si>
    <t>S/Chips with lead of 22 km</t>
  </si>
  <si>
    <t>e</t>
  </si>
  <si>
    <t>Stone  Boulder with lead of 36 km</t>
  </si>
  <si>
    <t xml:space="preserve">Name of Work :- Construction of PCC Road And RCC Drain at Ekta lane, kumhar toli kadru, from mahadeo kerketa house to laxman tigga house under ward no. 24 . </t>
  </si>
  <si>
    <t xml:space="preserve">Name of Work :- Construction of PCC Road at Kadru bagicha toli from Md. Kalim house to Md. Kurban house and from Md. Israfil house to Md. Nejam house under ward no. 24 . </t>
  </si>
  <si>
    <t>1
5.1.1 +5.1.2 BCD</t>
  </si>
  <si>
    <t>4
5.3.1.1</t>
  </si>
  <si>
    <t>Sand  (Lead Upto 47 km)</t>
  </si>
  <si>
    <t>Sand (Lead 16 KM)</t>
  </si>
  <si>
    <t>Stone Boulder (Lead 34  KM)</t>
  </si>
  <si>
    <t>Stone Chips (Lead 20 KM)</t>
  </si>
  <si>
    <t>Earth (Lead 01 KM)</t>
  </si>
  <si>
    <t>Name of Work :- Construction of Stone Masonry drain at chamber gali in ward no-24.</t>
  </si>
  <si>
    <t>1      5.10.2</t>
  </si>
  <si>
    <t>4
5.8.6</t>
  </si>
  <si>
    <t>5
5.3.2</t>
  </si>
  <si>
    <t>Providing P.C.C M 150 in nominal mix (1:2:4) in foundation with approved quality of stone chips 20 mm to 6 mm size graded and clean coarse sand of F.M. 2.5 to 3 including screening, shuttering, mixing cement concrete in mixer and placing in position, vibrating, skirting, curring, taxes and royalty complete as per building specification and direction of E/I.</t>
  </si>
  <si>
    <t xml:space="preserve">6
5.2.34
</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</si>
  <si>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</si>
  <si>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7
5.7.11          +          5.7.12</t>
  </si>
  <si>
    <t>Providing 25mm thick cement plaster (1:4) with clean course sand F.M 1.5 includin screening curing with all leads and lifts of water, scaffoling taxes and royality all complete as per specification and direction of E/I with 1.5 mm cement punning</t>
  </si>
  <si>
    <t>m2</t>
  </si>
  <si>
    <t>8
5.3.30.1</t>
  </si>
  <si>
    <t>9
5.5.5(a)</t>
  </si>
  <si>
    <t>Sand lead 14 km</t>
  </si>
  <si>
    <t>Name of Work :- Construction of RCC drain at sarna toli from afroz ahmad house to aadarsh bal niketan school under ward no 24.</t>
  </si>
  <si>
    <t>5                5.3.9.1</t>
  </si>
  <si>
    <t xml:space="preserve">Providing and laying in position specified grade of reinforced cement concrete, excluding the cost of centering, shuttering, finishing and reinfocement -All work up to plinth level. 1:1.5:3(1 cement : 1.5 coarse sand(zone-iii) : 3 graded  stone aggregate 20mm nominal size)                                                             </t>
  </si>
  <si>
    <t>Name of Work :- Construction of RCC drain At pul Toli from sunil gosh house to shibu kachap under ward no. 24</t>
  </si>
  <si>
    <t>Name of Work :-Improvement of PCC road in Ashok Vihar Extension from B.K Sinha house to Akhilesh Jee house under ward no.- 25 of R.M.C, Ranchi.</t>
  </si>
  <si>
    <t xml:space="preserve">6
5.3.2.1
</t>
  </si>
  <si>
    <t>10
5.3.17.1</t>
  </si>
  <si>
    <t>(i)</t>
  </si>
  <si>
    <r>
      <t>M</t>
    </r>
    <r>
      <rPr>
        <b/>
        <vertAlign val="superscript"/>
        <sz val="10"/>
        <rFont val="Century"/>
        <family val="1"/>
      </rPr>
      <t>3</t>
    </r>
  </si>
  <si>
    <t>(iv)</t>
  </si>
  <si>
    <t>Name of Work :- Construction of Drain at Dhela toli near lalesh shop and at upkar nagar from Samual tigga house to ravi tigga house under in ward no-25.</t>
  </si>
  <si>
    <t xml:space="preserve">                                                                                                                                                                                                                                                                                                          </t>
  </si>
  <si>
    <t>3
 8.6.8</t>
  </si>
  <si>
    <t>4
5.3.2</t>
  </si>
  <si>
    <t xml:space="preserve">5
5.2.34
</t>
  </si>
  <si>
    <t>6
5.7.11          +          5.7.12</t>
  </si>
  <si>
    <t>7
5.3.30.1</t>
  </si>
  <si>
    <t>8
5.5.5 (b)</t>
  </si>
  <si>
    <t>M.T.</t>
  </si>
  <si>
    <t>9
5.10.2</t>
  </si>
  <si>
    <t>Dismentalling RCC work including Stacking serviceable materials in Countable stacks within 15 m lead and disposal of unserviceable materials with all leads complete as per direction</t>
  </si>
  <si>
    <t>(ii)</t>
  </si>
  <si>
    <t>(iii)</t>
  </si>
  <si>
    <t>(v)</t>
  </si>
  <si>
    <t>Name of Work :- Construction of PCC Road in Azad hind nagar harmu from near fagu house to bukhari house house under ward no.- 26 of R.M.C, Ranchi.</t>
  </si>
  <si>
    <t>Name of Work :- Construction of Drain at mahto kocha from mini HYDT to meat shop near harmu chowk under in ward no-26.</t>
  </si>
  <si>
    <t>1
5.10.2</t>
  </si>
  <si>
    <t>4
 8.6.8</t>
  </si>
  <si>
    <t>7
5.7.12</t>
  </si>
  <si>
    <t>Providing 25mm thick cement plaster (1:4) with clean course sand F.M 1.5 includin screening curing with all leads and lifts of water, scaffoling taxes and royality all complete as per specification and direction of E/I. 1.5 mm cement punning</t>
  </si>
  <si>
    <t>9
5.5.5 (b)</t>
  </si>
  <si>
    <t>Name of Work :- Construction of Drain near patel chowk from LIG/R13 to Bipin jee house in ward no-26.</t>
  </si>
  <si>
    <t xml:space="preserve"> </t>
  </si>
  <si>
    <t>BILL OF QUANTITY</t>
  </si>
  <si>
    <r>
      <rPr>
        <b/>
        <sz val="14"/>
        <color theme="1"/>
        <rFont val="Century"/>
        <family val="1"/>
      </rPr>
      <t>Name of Work</t>
    </r>
    <r>
      <rPr>
        <sz val="14"/>
        <color theme="1"/>
        <rFont val="Century"/>
        <family val="1"/>
      </rPr>
      <t xml:space="preserve"> :- Construction of Boundry wall for Khelgaon MTS ward no-07</t>
    </r>
  </si>
  <si>
    <t>Particulars of items</t>
  </si>
  <si>
    <t>1.            5.1.1
 + 
5.1.2</t>
  </si>
  <si>
    <t>2  5.1.10</t>
  </si>
  <si>
    <t>3
5.6.3</t>
  </si>
  <si>
    <t xml:space="preserve"> Providing designation 75B one brick  flat soling –do-- --do--</t>
  </si>
  <si>
    <t>4
5.3.1.2</t>
  </si>
  <si>
    <t xml:space="preserve">Providing and laying  position cement concrete of specified grade excluding the cost of centering and shuttering - All work up to plinth level
 PCC 1:2:4 </t>
  </si>
  <si>
    <t>5
5.2.6</t>
  </si>
  <si>
    <t>Providing designation 75B brick work in C.M(1:6) in foundation and plinth -do-</t>
  </si>
  <si>
    <t>6
5.3.9.1</t>
  </si>
  <si>
    <t>Providing and laying in position specified grade of reinforced cement concrete, excluding the cost of centering shuttering, finishing and renforcement-all work up to plinth level
RCC 1:1.5:3</t>
  </si>
  <si>
    <t>Reinforced cement concrete work in wall , inluding attached pilaster, buttresses, plinth and string coarse, fillets,columns,pillars-----do-----do-------E/I
RCC 1:1.5:3</t>
  </si>
  <si>
    <t>8
5.3.9.1</t>
  </si>
  <si>
    <t>Providing and laying in position specified grade of reinforced cement concrete, excluding the cost of centering shuttering, finishing and renforcement-all work up to plinth level
RCC 1:1.5:3 
Tie Beam</t>
  </si>
  <si>
    <t>9
5.2.14</t>
  </si>
  <si>
    <t>Providing designation 75B brick work in C.M(1:6) in superstructure -do-</t>
  </si>
  <si>
    <t>10
5.5.4</t>
  </si>
  <si>
    <t>Providing  Tor steel reinforcement of 8mm dia rods bars as per approved design and drawing –do-- --do—TMT Fe 500 (only valid for SAIL and TATA steel,JSPL,Electro steel Ltd and Vizal steel) +Providing  Tor steel reinforcement of 10mm,12mm and 16mm dia  bars as per approved design and drawing –do-- --do—
08 mm</t>
  </si>
  <si>
    <t>5.5.5(a)</t>
  </si>
  <si>
    <t>10 mm</t>
  </si>
  <si>
    <t>5.5.5(b)</t>
  </si>
  <si>
    <t xml:space="preserve">12 mm </t>
  </si>
  <si>
    <t>11
5.7.2</t>
  </si>
  <si>
    <t>Providing 12mm Thick cement plaster(1:4)-do-</t>
  </si>
  <si>
    <t>12
5.8.24</t>
  </si>
  <si>
    <t>Providing two coats of snowcem of approved shade and make over coat of cement primer on new surface including preparing the plastered surface smooth with sand paper,scaffolding,curing and taxes all complete as per building specification and direction of E/I</t>
  </si>
  <si>
    <t>13
5.5.30</t>
  </si>
  <si>
    <t>Supplying fitting and fixing M.S grill gate with M.S grills made of 20x6mm M.S flats or 16mm M.S square bars fitted on 25x25x6mm M.S Angle frame –do—(when steel is not supplied by the deptt.)</t>
  </si>
  <si>
    <t>kg</t>
  </si>
  <si>
    <t>14
5.8.43</t>
  </si>
  <si>
    <t>providing two coat of painting with ready mixed paint –do--</t>
  </si>
  <si>
    <t>15
5.3.17.1</t>
  </si>
  <si>
    <t xml:space="preserve">Centering and shuttering including strutting,propping, etc and removal of form for foundation, footing, bases of column etc </t>
  </si>
  <si>
    <t>16
5.1.7</t>
  </si>
  <si>
    <t>Filling in foundation trenches and pinth in layers not exceeding 150mm.thick well watered,rammed,fully compacted and fine dressed with earth obtained from excavation of foundation trenches within a lead of 50M and lift of 1.5M all complete as per building specification and direction of E/I(Mode of measurement compacted volue).</t>
  </si>
  <si>
    <t>Sand  (Lead Upto 49 km)</t>
  </si>
  <si>
    <r>
      <t>M</t>
    </r>
    <r>
      <rPr>
        <vertAlign val="superscript"/>
        <sz val="10"/>
        <rFont val="Century"/>
        <family val="1"/>
      </rPr>
      <t>3</t>
    </r>
  </si>
  <si>
    <t>Local Sand (Lead 13 KM)</t>
  </si>
  <si>
    <t>Stone Chips (Lead 22KM)</t>
  </si>
  <si>
    <t>Bricks 08 KM</t>
  </si>
  <si>
    <t>NOS</t>
  </si>
  <si>
    <t>Add 1% Labour Cess (+) :</t>
  </si>
  <si>
    <t>Notice Board</t>
  </si>
  <si>
    <t>Grand Total</t>
  </si>
  <si>
    <t>Say</t>
  </si>
  <si>
    <t>Earth work in excavation in foundation trenches in ordinary soil (vide classification of soil item-A) and disposal of excavated earth as obtained to a distance up to 50 M. including all lifts, levelling, ramming the foundation trenches removing roots of trees, shrubs all complete as per approved design, building specification and direction of E/I. Extra for earthwork in hard soil as per specification &amp; direction of E/I.(vide classification of soil item-B)</t>
  </si>
</sst>
</file>

<file path=xl/styles.xml><?xml version="1.0" encoding="utf-8"?>
<styleSheet xmlns="http://schemas.openxmlformats.org/spreadsheetml/2006/main">
  <numFmts count="2">
    <numFmt numFmtId="164" formatCode="0.000"/>
    <numFmt numFmtId="165" formatCode="&quot;₹&quot;\ #,##0.00"/>
  </numFmts>
  <fonts count="15">
    <font>
      <sz val="11"/>
      <color theme="1"/>
      <name val="Calibri"/>
      <family val="2"/>
      <scheme val="minor"/>
    </font>
    <font>
      <b/>
      <sz val="11"/>
      <color theme="1"/>
      <name val="Calibri"/>
      <family val="2"/>
      <scheme val="minor"/>
    </font>
    <font>
      <b/>
      <sz val="14"/>
      <color theme="1"/>
      <name val="Calibri"/>
      <family val="2"/>
      <scheme val="minor"/>
    </font>
    <font>
      <b/>
      <sz val="11"/>
      <color theme="1"/>
      <name val="Century"/>
      <family val="1"/>
    </font>
    <font>
      <b/>
      <sz val="12"/>
      <color theme="1"/>
      <name val="Calibri"/>
      <family val="2"/>
      <scheme val="minor"/>
    </font>
    <font>
      <b/>
      <sz val="9"/>
      <color theme="1"/>
      <name val="Century"/>
      <family val="1"/>
    </font>
    <font>
      <b/>
      <sz val="10"/>
      <color theme="1"/>
      <name val="Century"/>
      <family val="1"/>
    </font>
    <font>
      <b/>
      <vertAlign val="superscript"/>
      <sz val="10"/>
      <name val="Century"/>
      <family val="1"/>
    </font>
    <font>
      <sz val="10"/>
      <color theme="1"/>
      <name val="Calibri"/>
      <family val="2"/>
      <scheme val="minor"/>
    </font>
    <font>
      <b/>
      <sz val="16"/>
      <color theme="1"/>
      <name val="Century"/>
      <family val="1"/>
    </font>
    <font>
      <sz val="14"/>
      <color theme="1"/>
      <name val="Century"/>
      <family val="1"/>
    </font>
    <font>
      <b/>
      <sz val="14"/>
      <color theme="1"/>
      <name val="Century"/>
      <family val="1"/>
    </font>
    <font>
      <sz val="9"/>
      <color theme="1"/>
      <name val="Century"/>
      <family val="1"/>
    </font>
    <font>
      <sz val="10"/>
      <color theme="1"/>
      <name val="Century"/>
      <family val="1"/>
    </font>
    <font>
      <vertAlign val="superscript"/>
      <sz val="10"/>
      <name val="Century"/>
      <family val="1"/>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9">
    <xf numFmtId="0" fontId="0" fillId="0" borderId="0" xfId="0"/>
    <xf numFmtId="0" fontId="1" fillId="0" borderId="0" xfId="0" applyFont="1" applyAlignment="1">
      <alignment horizontal="center" vertical="center"/>
    </xf>
    <xf numFmtId="0" fontId="3" fillId="0" borderId="1" xfId="0" applyFont="1" applyBorder="1" applyAlignment="1">
      <alignment horizontal="center" vertical="center" wrapText="1"/>
    </xf>
    <xf numFmtId="1" fontId="1" fillId="0" borderId="2" xfId="0" applyNumberFormat="1" applyFont="1" applyBorder="1" applyAlignment="1">
      <alignment horizontal="center" vertical="center" wrapText="1"/>
    </xf>
    <xf numFmtId="2" fontId="1" fillId="0" borderId="1" xfId="0" applyNumberFormat="1" applyFont="1" applyBorder="1" applyAlignment="1">
      <alignment horizontal="center" vertical="center" wrapText="1"/>
    </xf>
    <xf numFmtId="1" fontId="1" fillId="0" borderId="1" xfId="0" applyNumberFormat="1" applyFont="1" applyBorder="1" applyAlignment="1">
      <alignment horizontal="center" vertical="center" wrapText="1"/>
    </xf>
    <xf numFmtId="0" fontId="1" fillId="0" borderId="0" xfId="0" applyFont="1" applyAlignment="1">
      <alignment horizontal="center" vertical="center" wrapText="1"/>
    </xf>
    <xf numFmtId="2" fontId="1" fillId="0" borderId="1" xfId="0" applyNumberFormat="1" applyFont="1" applyBorder="1" applyAlignment="1">
      <alignment horizontal="center" vertical="center"/>
    </xf>
    <xf numFmtId="1" fontId="1" fillId="0" borderId="1" xfId="0" applyNumberFormat="1" applyFont="1" applyBorder="1" applyAlignment="1">
      <alignment horizontal="center" vertical="center"/>
    </xf>
    <xf numFmtId="2" fontId="1" fillId="0" borderId="2"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 fontId="1" fillId="0" borderId="0" xfId="0" applyNumberFormat="1" applyFont="1" applyAlignment="1">
      <alignment horizontal="center" vertical="center"/>
    </xf>
    <xf numFmtId="1" fontId="1" fillId="0" borderId="0" xfId="0" applyNumberFormat="1" applyFont="1" applyAlignment="1">
      <alignment horizontal="center" vertical="center" wrapText="1"/>
    </xf>
    <xf numFmtId="2" fontId="1" fillId="0" borderId="0" xfId="0" applyNumberFormat="1" applyFont="1" applyAlignment="1">
      <alignment horizontal="center" vertical="center"/>
    </xf>
    <xf numFmtId="0" fontId="4" fillId="0" borderId="1" xfId="0" applyFont="1" applyBorder="1" applyAlignment="1">
      <alignment horizontal="center" vertical="center" wrapText="1"/>
    </xf>
    <xf numFmtId="164" fontId="1" fillId="0" borderId="1" xfId="0" applyNumberFormat="1" applyFont="1" applyBorder="1" applyAlignment="1">
      <alignment horizontal="center" vertical="center"/>
    </xf>
    <xf numFmtId="164" fontId="1" fillId="0" borderId="1" xfId="0" applyNumberFormat="1" applyFont="1" applyBorder="1" applyAlignment="1">
      <alignment horizontal="center" vertical="center" wrapText="1"/>
    </xf>
    <xf numFmtId="0" fontId="5" fillId="0" borderId="1" xfId="0" applyFont="1" applyBorder="1" applyAlignment="1">
      <alignment horizontal="center" vertical="center"/>
    </xf>
    <xf numFmtId="2" fontId="1" fillId="0" borderId="1" xfId="0" applyNumberFormat="1" applyFont="1" applyBorder="1" applyAlignment="1">
      <alignment vertical="center" wrapText="1"/>
    </xf>
    <xf numFmtId="2" fontId="4" fillId="0" borderId="1" xfId="0" applyNumberFormat="1" applyFont="1" applyBorder="1" applyAlignment="1">
      <alignment horizontal="center" vertical="center"/>
    </xf>
    <xf numFmtId="2" fontId="3" fillId="0" borderId="1" xfId="0" applyNumberFormat="1" applyFont="1" applyBorder="1" applyAlignment="1">
      <alignment horizontal="center" vertical="center" wrapText="1"/>
    </xf>
    <xf numFmtId="0" fontId="0" fillId="0" borderId="0" xfId="0" applyAlignment="1">
      <alignment horizontal="center" vertical="center"/>
    </xf>
    <xf numFmtId="0" fontId="6" fillId="0" borderId="1" xfId="0" applyFont="1" applyBorder="1" applyAlignment="1">
      <alignment horizontal="center" vertical="center" wrapText="1"/>
    </xf>
    <xf numFmtId="0" fontId="0" fillId="0" borderId="0" xfId="0" applyAlignment="1">
      <alignment horizontal="center" vertical="center" wrapText="1"/>
    </xf>
    <xf numFmtId="1" fontId="0" fillId="0" borderId="0" xfId="0" applyNumberFormat="1" applyAlignment="1">
      <alignment horizontal="center" vertical="center"/>
    </xf>
    <xf numFmtId="2" fontId="4" fillId="0" borderId="1" xfId="0" applyNumberFormat="1" applyFont="1" applyBorder="1" applyAlignment="1">
      <alignment horizontal="center" vertical="center" wrapText="1"/>
    </xf>
    <xf numFmtId="0" fontId="8" fillId="0" borderId="0" xfId="0" applyFont="1"/>
    <xf numFmtId="2" fontId="1" fillId="0" borderId="0" xfId="0" applyNumberFormat="1"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right" vertical="center"/>
    </xf>
    <xf numFmtId="0" fontId="1" fillId="0" borderId="4" xfId="0" applyFont="1" applyBorder="1" applyAlignment="1">
      <alignment horizontal="right" vertical="center"/>
    </xf>
    <xf numFmtId="0" fontId="1" fillId="0" borderId="5" xfId="0" applyFont="1" applyBorder="1" applyAlignment="1">
      <alignment horizontal="right"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vertical="top" wrapText="1"/>
    </xf>
    <xf numFmtId="2" fontId="5"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3" fillId="0" borderId="1" xfId="0" applyFont="1" applyBorder="1" applyAlignment="1">
      <alignment horizontal="left" vertical="top" wrapText="1"/>
    </xf>
    <xf numFmtId="0" fontId="13" fillId="0" borderId="1" xfId="0" applyFont="1" applyBorder="1" applyAlignment="1">
      <alignment horizontal="center" vertical="top" wrapText="1"/>
    </xf>
    <xf numFmtId="0" fontId="3" fillId="0" borderId="1" xfId="0" applyFont="1" applyBorder="1" applyAlignment="1">
      <alignment horizontal="center" vertical="top" wrapText="1"/>
    </xf>
    <xf numFmtId="0" fontId="13" fillId="0" borderId="1" xfId="0" applyFont="1" applyFill="1" applyBorder="1" applyAlignment="1">
      <alignment horizontal="center" vertical="center" wrapText="1"/>
    </xf>
    <xf numFmtId="0" fontId="13" fillId="0" borderId="1" xfId="0" applyFont="1" applyBorder="1" applyAlignment="1">
      <alignment horizontal="center" wrapText="1"/>
    </xf>
    <xf numFmtId="0" fontId="6" fillId="0" borderId="1" xfId="0" applyFont="1" applyBorder="1" applyAlignment="1">
      <alignment horizontal="center" wrapText="1"/>
    </xf>
    <xf numFmtId="0" fontId="13" fillId="0" borderId="3" xfId="0" applyFont="1" applyBorder="1" applyAlignment="1">
      <alignment horizontal="center" wrapText="1"/>
    </xf>
    <xf numFmtId="0" fontId="13" fillId="0" borderId="4" xfId="0" applyFont="1" applyBorder="1" applyAlignment="1">
      <alignment horizontal="center" wrapText="1"/>
    </xf>
    <xf numFmtId="0" fontId="13" fillId="0" borderId="4" xfId="0" applyFont="1" applyBorder="1" applyAlignment="1">
      <alignment horizontal="center" wrapText="1"/>
    </xf>
    <xf numFmtId="0" fontId="13" fillId="0" borderId="5" xfId="0" applyFont="1" applyBorder="1" applyAlignment="1">
      <alignment horizontal="center" wrapText="1"/>
    </xf>
    <xf numFmtId="0" fontId="13" fillId="0" borderId="5" xfId="0" applyFont="1" applyBorder="1" applyAlignment="1">
      <alignment horizontal="center" wrapText="1"/>
    </xf>
    <xf numFmtId="0" fontId="13" fillId="0" borderId="3" xfId="0" applyFont="1" applyBorder="1" applyAlignment="1">
      <alignment horizontal="right" wrapText="1"/>
    </xf>
    <xf numFmtId="0" fontId="13" fillId="0" borderId="4" xfId="0" applyFont="1" applyBorder="1" applyAlignment="1">
      <alignment horizontal="right" wrapText="1"/>
    </xf>
    <xf numFmtId="0" fontId="13" fillId="0" borderId="5" xfId="0" applyFont="1" applyBorder="1" applyAlignment="1">
      <alignment horizontal="right" wrapText="1"/>
    </xf>
    <xf numFmtId="0" fontId="5" fillId="0" borderId="3" xfId="0" applyFont="1" applyBorder="1" applyAlignment="1">
      <alignment horizontal="right"/>
    </xf>
    <xf numFmtId="0" fontId="5" fillId="0" borderId="4" xfId="0" applyFont="1" applyBorder="1" applyAlignment="1">
      <alignment horizontal="right"/>
    </xf>
    <xf numFmtId="0" fontId="5" fillId="0" borderId="5" xfId="0" applyFont="1" applyBorder="1" applyAlignment="1">
      <alignment horizontal="right"/>
    </xf>
    <xf numFmtId="0" fontId="5" fillId="0" borderId="3"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165" fontId="6" fillId="0" borderId="1"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620170</xdr:colOff>
      <xdr:row>0</xdr:row>
      <xdr:rowOff>59018</xdr:rowOff>
    </xdr:from>
    <xdr:to>
      <xdr:col>5</xdr:col>
      <xdr:colOff>623033</xdr:colOff>
      <xdr:row>0</xdr:row>
      <xdr:rowOff>689596</xdr:rowOff>
    </xdr:to>
    <xdr:pic>
      <xdr:nvPicPr>
        <xdr:cNvPr id="2" name="Picture 1" descr="RMC_LOGO.jpg">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6411370" y="401918"/>
          <a:ext cx="631513" cy="630578"/>
        </a:xfrm>
        <a:prstGeom prst="rect">
          <a:avLst/>
        </a:prstGeom>
      </xdr:spPr>
    </xdr:pic>
    <xdr:clientData/>
  </xdr:twoCellAnchor>
  <xdr:twoCellAnchor editAs="oneCell">
    <xdr:from>
      <xdr:col>0</xdr:col>
      <xdr:colOff>331965</xdr:colOff>
      <xdr:row>0</xdr:row>
      <xdr:rowOff>90123</xdr:rowOff>
    </xdr:from>
    <xdr:to>
      <xdr:col>1</xdr:col>
      <xdr:colOff>525143</xdr:colOff>
      <xdr:row>0</xdr:row>
      <xdr:rowOff>718094</xdr:rowOff>
    </xdr:to>
    <xdr:pic>
      <xdr:nvPicPr>
        <xdr:cNvPr id="3" name="Picture 2" descr="JHARKHND LOGO.jpg">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stretch>
          <a:fillRect/>
        </a:stretch>
      </xdr:blipFill>
      <xdr:spPr>
        <a:xfrm>
          <a:off x="331965" y="433023"/>
          <a:ext cx="650378" cy="62797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BOUNDRY%20WALL%20KHELGAON%20MT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Sheet1 (2)"/>
    </sheetNames>
    <sheetDataSet>
      <sheetData sheetId="0"/>
      <sheetData sheetId="1">
        <row r="13">
          <cell r="E13">
            <v>4.92</v>
          </cell>
          <cell r="F13">
            <v>38.340764</v>
          </cell>
          <cell r="G13">
            <v>26.6068</v>
          </cell>
          <cell r="H13">
            <v>27.19</v>
          </cell>
          <cell r="I13">
            <v>21617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G24"/>
  <sheetViews>
    <sheetView topLeftCell="A16" workbookViewId="0">
      <selection activeCell="F24" sqref="F24"/>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7" width="0"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48" customHeight="1">
      <c r="A3" s="30" t="s">
        <v>2</v>
      </c>
      <c r="B3" s="30"/>
      <c r="C3" s="30"/>
      <c r="D3" s="30"/>
      <c r="E3" s="30"/>
      <c r="F3" s="30"/>
    </row>
    <row r="4" spans="1:7">
      <c r="A4" s="2" t="s">
        <v>3</v>
      </c>
      <c r="B4" s="2" t="s">
        <v>4</v>
      </c>
      <c r="C4" s="2" t="s">
        <v>5</v>
      </c>
      <c r="D4" s="2" t="s">
        <v>6</v>
      </c>
      <c r="E4" s="2" t="s">
        <v>7</v>
      </c>
      <c r="F4" s="2" t="s">
        <v>8</v>
      </c>
    </row>
    <row r="5" spans="1:7" s="6" customFormat="1" ht="30">
      <c r="A5" s="3">
        <v>1</v>
      </c>
      <c r="B5" s="4" t="s">
        <v>9</v>
      </c>
      <c r="C5" s="4">
        <v>10</v>
      </c>
      <c r="D5" s="5" t="s">
        <v>10</v>
      </c>
      <c r="E5" s="4">
        <v>330.4</v>
      </c>
      <c r="F5" s="4">
        <f>C5*E5</f>
        <v>3304</v>
      </c>
      <c r="G5" s="6">
        <v>1982.4</v>
      </c>
    </row>
    <row r="6" spans="1:7" ht="120">
      <c r="A6" s="3" t="s">
        <v>11</v>
      </c>
      <c r="B6" s="4" t="s">
        <v>12</v>
      </c>
      <c r="C6" s="4">
        <v>47.25</v>
      </c>
      <c r="D6" s="5" t="s">
        <v>13</v>
      </c>
      <c r="E6" s="7">
        <v>153.84</v>
      </c>
      <c r="F6" s="4">
        <f t="shared" ref="F6:F19" si="0">C6*E6</f>
        <v>7268.9400000000005</v>
      </c>
      <c r="G6" s="1">
        <v>15322.464</v>
      </c>
    </row>
    <row r="7" spans="1:7" ht="105">
      <c r="A7" s="3" t="s">
        <v>14</v>
      </c>
      <c r="B7" s="4" t="s">
        <v>15</v>
      </c>
      <c r="C7" s="4">
        <v>6.3</v>
      </c>
      <c r="D7" s="5" t="s">
        <v>13</v>
      </c>
      <c r="E7" s="7">
        <v>415.58</v>
      </c>
      <c r="F7" s="4">
        <f t="shared" si="0"/>
        <v>2618.154</v>
      </c>
      <c r="G7" s="1">
        <v>3880.4780000000001</v>
      </c>
    </row>
    <row r="8" spans="1:7" ht="90">
      <c r="A8" s="3" t="s">
        <v>16</v>
      </c>
      <c r="B8" s="4" t="s">
        <v>17</v>
      </c>
      <c r="C8" s="4">
        <v>7.88</v>
      </c>
      <c r="D8" s="8" t="s">
        <v>13</v>
      </c>
      <c r="E8" s="7">
        <v>1438.96</v>
      </c>
      <c r="F8" s="4">
        <f t="shared" si="0"/>
        <v>11339.004800000001</v>
      </c>
      <c r="G8" s="1">
        <v>22393.814999999999</v>
      </c>
    </row>
    <row r="9" spans="1:7" ht="45">
      <c r="A9" s="3" t="s">
        <v>18</v>
      </c>
      <c r="B9" s="9" t="s">
        <v>19</v>
      </c>
      <c r="C9" s="4">
        <v>325.5</v>
      </c>
      <c r="D9" s="3" t="s">
        <v>20</v>
      </c>
      <c r="E9" s="7">
        <v>184.61</v>
      </c>
      <c r="F9" s="4">
        <f t="shared" si="0"/>
        <v>60090.555000000008</v>
      </c>
      <c r="G9" s="1">
        <v>87338.990999999995</v>
      </c>
    </row>
    <row r="10" spans="1:7" ht="60">
      <c r="A10" s="3" t="s">
        <v>21</v>
      </c>
      <c r="B10" s="4" t="s">
        <v>22</v>
      </c>
      <c r="C10" s="4">
        <v>20.48</v>
      </c>
      <c r="D10" s="8" t="s">
        <v>13</v>
      </c>
      <c r="E10" s="7">
        <v>5891.97</v>
      </c>
      <c r="F10" s="4">
        <f t="shared" si="0"/>
        <v>120667.54560000001</v>
      </c>
      <c r="G10" s="1">
        <v>242071.587</v>
      </c>
    </row>
    <row r="11" spans="1:7" ht="105">
      <c r="A11" s="3" t="s">
        <v>23</v>
      </c>
      <c r="B11" s="4" t="s">
        <v>24</v>
      </c>
      <c r="C11" s="4">
        <v>9.4499999999999993</v>
      </c>
      <c r="D11" s="5" t="s">
        <v>13</v>
      </c>
      <c r="E11" s="7">
        <v>6092.63</v>
      </c>
      <c r="F11" s="4">
        <f t="shared" si="0"/>
        <v>57575.353499999997</v>
      </c>
      <c r="G11" s="1">
        <v>113779.86500000001</v>
      </c>
    </row>
    <row r="12" spans="1:7" ht="120">
      <c r="A12" s="4" t="s">
        <v>25</v>
      </c>
      <c r="B12" s="4" t="s">
        <v>26</v>
      </c>
      <c r="C12" s="4">
        <v>1.1890700000000001</v>
      </c>
      <c r="D12" s="4" t="s">
        <v>27</v>
      </c>
      <c r="E12" s="4">
        <v>79086.94</v>
      </c>
      <c r="F12" s="4">
        <f t="shared" si="0"/>
        <v>94039.90774580001</v>
      </c>
      <c r="G12" s="1">
        <v>206576.666</v>
      </c>
    </row>
    <row r="13" spans="1:7" ht="120">
      <c r="A13" s="4" t="s">
        <v>28</v>
      </c>
      <c r="B13" s="4" t="s">
        <v>29</v>
      </c>
      <c r="C13" s="4">
        <v>1.4533</v>
      </c>
      <c r="D13" s="4" t="s">
        <v>27</v>
      </c>
      <c r="E13" s="4">
        <v>77259.94</v>
      </c>
      <c r="F13" s="4">
        <f t="shared" si="0"/>
        <v>112281.870802</v>
      </c>
      <c r="G13" s="1">
        <v>246649.51</v>
      </c>
    </row>
    <row r="14" spans="1:7">
      <c r="A14" s="8">
        <v>10</v>
      </c>
      <c r="B14" s="10" t="s">
        <v>30</v>
      </c>
      <c r="C14" s="4"/>
      <c r="D14" s="5"/>
      <c r="E14" s="11"/>
      <c r="F14" s="4"/>
    </row>
    <row r="15" spans="1:7">
      <c r="A15" s="8" t="s">
        <v>31</v>
      </c>
      <c r="B15" s="4" t="s">
        <v>32</v>
      </c>
      <c r="C15" s="4">
        <v>12.87</v>
      </c>
      <c r="D15" s="4" t="s">
        <v>13</v>
      </c>
      <c r="E15" s="4">
        <v>893.67</v>
      </c>
      <c r="F15" s="4">
        <f t="shared" si="0"/>
        <v>11501.532899999998</v>
      </c>
      <c r="G15" s="1">
        <v>22964.458999999999</v>
      </c>
    </row>
    <row r="16" spans="1:7">
      <c r="A16" s="8" t="s">
        <v>33</v>
      </c>
      <c r="B16" s="4" t="s">
        <v>34</v>
      </c>
      <c r="C16" s="4">
        <v>6.3</v>
      </c>
      <c r="D16" s="4" t="s">
        <v>13</v>
      </c>
      <c r="E16" s="4">
        <v>363.98</v>
      </c>
      <c r="F16" s="4">
        <f t="shared" si="0"/>
        <v>2293.0740000000001</v>
      </c>
      <c r="G16" s="1">
        <v>3398.663</v>
      </c>
    </row>
    <row r="17" spans="1:7">
      <c r="A17" s="8" t="s">
        <v>35</v>
      </c>
      <c r="B17" s="4" t="s">
        <v>36</v>
      </c>
      <c r="C17" s="4">
        <v>7.88</v>
      </c>
      <c r="D17" s="4" t="s">
        <v>13</v>
      </c>
      <c r="E17" s="4">
        <v>819.59</v>
      </c>
      <c r="F17" s="4">
        <f t="shared" si="0"/>
        <v>6458.3692000000001</v>
      </c>
      <c r="G17" s="1">
        <v>12754.869000000001</v>
      </c>
    </row>
    <row r="18" spans="1:7">
      <c r="A18" s="8" t="s">
        <v>37</v>
      </c>
      <c r="B18" s="4" t="s">
        <v>38</v>
      </c>
      <c r="C18" s="4">
        <v>25.74</v>
      </c>
      <c r="D18" s="4" t="s">
        <v>13</v>
      </c>
      <c r="E18" s="4">
        <v>496.97</v>
      </c>
      <c r="F18" s="4">
        <f t="shared" si="0"/>
        <v>12792.007799999999</v>
      </c>
      <c r="G18" s="1">
        <v>25511.782999999999</v>
      </c>
    </row>
    <row r="19" spans="1:7">
      <c r="A19" s="8" t="s">
        <v>39</v>
      </c>
      <c r="B19" s="4" t="s">
        <v>40</v>
      </c>
      <c r="C19" s="4">
        <v>26.606999999999999</v>
      </c>
      <c r="D19" s="4" t="s">
        <v>13</v>
      </c>
      <c r="E19" s="4">
        <v>177.1</v>
      </c>
      <c r="F19" s="4">
        <f t="shared" si="0"/>
        <v>4712.0996999999998</v>
      </c>
      <c r="G19" s="1">
        <v>17639.16</v>
      </c>
    </row>
    <row r="20" spans="1:7">
      <c r="A20" s="8"/>
      <c r="B20" s="10"/>
      <c r="C20" s="11"/>
      <c r="D20" s="5"/>
      <c r="E20" s="11" t="s">
        <v>41</v>
      </c>
      <c r="F20" s="7">
        <f>SUM(F5:F19)</f>
        <v>506942.41504780005</v>
      </c>
    </row>
    <row r="21" spans="1:7" ht="30">
      <c r="A21" s="8"/>
      <c r="B21" s="10"/>
      <c r="C21" s="11"/>
      <c r="D21" s="5"/>
      <c r="E21" s="4" t="s">
        <v>42</v>
      </c>
      <c r="F21" s="4">
        <f>F20*12/100</f>
        <v>60833.089805736003</v>
      </c>
    </row>
    <row r="22" spans="1:7">
      <c r="A22" s="8"/>
      <c r="B22" s="10"/>
      <c r="C22" s="11"/>
      <c r="D22" s="5"/>
      <c r="E22" s="4"/>
      <c r="F22" s="4">
        <f>F21+F20</f>
        <v>567775.50485353603</v>
      </c>
    </row>
    <row r="23" spans="1:7" ht="30">
      <c r="A23" s="8"/>
      <c r="B23" s="10"/>
      <c r="C23" s="11"/>
      <c r="D23" s="5"/>
      <c r="E23" s="4" t="s">
        <v>43</v>
      </c>
      <c r="F23" s="4">
        <f>F22*1/100</f>
        <v>5677.7550485353604</v>
      </c>
    </row>
    <row r="24" spans="1:7">
      <c r="A24" s="8"/>
      <c r="B24" s="10"/>
      <c r="C24" s="11"/>
      <c r="D24" s="5"/>
      <c r="E24" s="4" t="s">
        <v>44</v>
      </c>
      <c r="F24" s="4">
        <f>F23+F22</f>
        <v>573453.25990207144</v>
      </c>
    </row>
  </sheetData>
  <mergeCells count="3">
    <mergeCell ref="A1:F1"/>
    <mergeCell ref="A2:F2"/>
    <mergeCell ref="A3:F3"/>
  </mergeCells>
  <pageMargins left="0.7" right="0.7" top="0.75" bottom="0.75" header="0.3" footer="0.3"/>
  <pageSetup paperSize="9" scale="90" orientation="portrait" r:id="rId1"/>
</worksheet>
</file>

<file path=xl/worksheets/sheet10.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73</v>
      </c>
      <c r="B3" s="30"/>
      <c r="C3" s="30"/>
      <c r="D3" s="30"/>
      <c r="E3" s="30"/>
      <c r="F3" s="30"/>
    </row>
    <row r="4" spans="1:6">
      <c r="A4" s="2" t="s">
        <v>3</v>
      </c>
      <c r="B4" s="2" t="s">
        <v>4</v>
      </c>
      <c r="C4" s="2" t="s">
        <v>5</v>
      </c>
      <c r="D4" s="2" t="s">
        <v>6</v>
      </c>
      <c r="E4" s="2" t="s">
        <v>7</v>
      </c>
      <c r="F4" s="2" t="s">
        <v>8</v>
      </c>
    </row>
    <row r="5" spans="1:6" ht="30">
      <c r="A5" s="5">
        <v>1</v>
      </c>
      <c r="B5" s="4" t="s">
        <v>9</v>
      </c>
      <c r="C5" s="2">
        <v>10</v>
      </c>
      <c r="D5" s="4" t="s">
        <v>10</v>
      </c>
      <c r="E5" s="4">
        <v>330.4</v>
      </c>
      <c r="F5" s="4">
        <f t="shared" ref="F5:F13" si="0">C5*E5</f>
        <v>3304</v>
      </c>
    </row>
    <row r="6" spans="1:6" ht="120">
      <c r="A6" s="3" t="s">
        <v>11</v>
      </c>
      <c r="B6" s="4" t="s">
        <v>12</v>
      </c>
      <c r="C6" s="7">
        <v>106.1</v>
      </c>
      <c r="D6" s="5" t="s">
        <v>13</v>
      </c>
      <c r="E6" s="7">
        <v>153.84</v>
      </c>
      <c r="F6" s="4">
        <f t="shared" si="0"/>
        <v>16322.423999999999</v>
      </c>
    </row>
    <row r="7" spans="1:6" ht="105">
      <c r="A7" s="3" t="s">
        <v>55</v>
      </c>
      <c r="B7" s="4" t="s">
        <v>15</v>
      </c>
      <c r="C7" s="7">
        <v>16.64</v>
      </c>
      <c r="D7" s="5" t="s">
        <v>13</v>
      </c>
      <c r="E7" s="7">
        <v>415.58</v>
      </c>
      <c r="F7" s="4">
        <f t="shared" si="0"/>
        <v>6915.2511999999997</v>
      </c>
    </row>
    <row r="8" spans="1:6" ht="90">
      <c r="A8" s="3" t="s">
        <v>46</v>
      </c>
      <c r="B8" s="4" t="s">
        <v>17</v>
      </c>
      <c r="C8" s="4">
        <v>27.95</v>
      </c>
      <c r="D8" s="4" t="s">
        <v>13</v>
      </c>
      <c r="E8" s="4">
        <v>1438.94</v>
      </c>
      <c r="F8" s="4">
        <f t="shared" si="0"/>
        <v>40218.373</v>
      </c>
    </row>
    <row r="9" spans="1:6" ht="150">
      <c r="A9" s="3" t="s">
        <v>47</v>
      </c>
      <c r="B9" s="4" t="s">
        <v>48</v>
      </c>
      <c r="C9" s="7">
        <v>22.65</v>
      </c>
      <c r="D9" s="8" t="s">
        <v>13</v>
      </c>
      <c r="E9" s="7">
        <v>4858.76</v>
      </c>
      <c r="F9" s="4">
        <f t="shared" si="0"/>
        <v>110050.914</v>
      </c>
    </row>
    <row r="10" spans="1:6" ht="60">
      <c r="A10" s="3" t="s">
        <v>21</v>
      </c>
      <c r="B10" s="4" t="s">
        <v>22</v>
      </c>
      <c r="C10" s="7">
        <v>19.809999999999999</v>
      </c>
      <c r="D10" s="8" t="s">
        <v>13</v>
      </c>
      <c r="E10" s="7">
        <v>5891.97</v>
      </c>
      <c r="F10" s="4">
        <f t="shared" si="0"/>
        <v>116719.92569999999</v>
      </c>
    </row>
    <row r="11" spans="1:6" ht="105">
      <c r="A11" s="3" t="s">
        <v>56</v>
      </c>
      <c r="B11" s="4" t="s">
        <v>24</v>
      </c>
      <c r="C11" s="7">
        <v>10.62</v>
      </c>
      <c r="D11" s="5" t="s">
        <v>13</v>
      </c>
      <c r="E11" s="7">
        <v>6092.63</v>
      </c>
      <c r="F11" s="4">
        <f>C11*E11</f>
        <v>64703.730599999995</v>
      </c>
    </row>
    <row r="12" spans="1:6" ht="45">
      <c r="A12" s="3" t="s">
        <v>57</v>
      </c>
      <c r="B12" s="9" t="s">
        <v>19</v>
      </c>
      <c r="C12" s="7">
        <v>153.35</v>
      </c>
      <c r="D12" s="3" t="s">
        <v>20</v>
      </c>
      <c r="E12" s="7">
        <v>184.61</v>
      </c>
      <c r="F12" s="4">
        <f t="shared" si="0"/>
        <v>28309.943500000001</v>
      </c>
    </row>
    <row r="13" spans="1:6" ht="120">
      <c r="A13" s="4" t="s">
        <v>28</v>
      </c>
      <c r="B13" s="4" t="s">
        <v>29</v>
      </c>
      <c r="C13" s="4">
        <v>2.34</v>
      </c>
      <c r="D13" s="4" t="s">
        <v>27</v>
      </c>
      <c r="E13" s="4">
        <v>77259.94</v>
      </c>
      <c r="F13" s="4">
        <f t="shared" si="0"/>
        <v>180788.25959999999</v>
      </c>
    </row>
    <row r="14" spans="1:6">
      <c r="A14" s="8">
        <v>10</v>
      </c>
      <c r="B14" s="10" t="s">
        <v>30</v>
      </c>
      <c r="C14" s="11"/>
      <c r="D14" s="5"/>
      <c r="E14" s="11"/>
      <c r="F14" s="4"/>
    </row>
    <row r="15" spans="1:6">
      <c r="A15" s="8" t="s">
        <v>31</v>
      </c>
      <c r="B15" s="4" t="s">
        <v>32</v>
      </c>
      <c r="C15" s="4">
        <v>22.83</v>
      </c>
      <c r="D15" s="4" t="s">
        <v>13</v>
      </c>
      <c r="E15" s="4">
        <v>893.67</v>
      </c>
      <c r="F15" s="4">
        <f t="shared" ref="F15:F19" si="1">C15*E15</f>
        <v>20402.486099999998</v>
      </c>
    </row>
    <row r="16" spans="1:6">
      <c r="A16" s="8" t="s">
        <v>33</v>
      </c>
      <c r="B16" s="4" t="s">
        <v>58</v>
      </c>
      <c r="C16" s="4">
        <v>16.64</v>
      </c>
      <c r="D16" s="4" t="s">
        <v>13</v>
      </c>
      <c r="E16" s="4">
        <v>363.98</v>
      </c>
      <c r="F16" s="4">
        <f t="shared" si="1"/>
        <v>6056.6272000000008</v>
      </c>
    </row>
    <row r="17" spans="1:6">
      <c r="A17" s="8" t="s">
        <v>35</v>
      </c>
      <c r="B17" s="4" t="s">
        <v>36</v>
      </c>
      <c r="C17" s="4">
        <v>27.95</v>
      </c>
      <c r="D17" s="4" t="s">
        <v>13</v>
      </c>
      <c r="E17" s="4">
        <v>819.59</v>
      </c>
      <c r="F17" s="4">
        <f t="shared" si="1"/>
        <v>22907.540499999999</v>
      </c>
    </row>
    <row r="18" spans="1:6">
      <c r="A18" s="8" t="s">
        <v>37</v>
      </c>
      <c r="B18" s="4" t="s">
        <v>38</v>
      </c>
      <c r="C18" s="4">
        <v>45.65</v>
      </c>
      <c r="D18" s="4" t="s">
        <v>13</v>
      </c>
      <c r="E18" s="4">
        <v>496.4</v>
      </c>
      <c r="F18" s="4">
        <f t="shared" si="1"/>
        <v>22660.66</v>
      </c>
    </row>
    <row r="19" spans="1:6">
      <c r="A19" s="8" t="s">
        <v>39</v>
      </c>
      <c r="B19" s="4" t="s">
        <v>40</v>
      </c>
      <c r="C19" s="4">
        <v>106.1</v>
      </c>
      <c r="D19" s="4" t="s">
        <v>13</v>
      </c>
      <c r="E19" s="4">
        <v>177.1</v>
      </c>
      <c r="F19" s="4">
        <f t="shared" si="1"/>
        <v>18790.309999999998</v>
      </c>
    </row>
    <row r="20" spans="1:6">
      <c r="A20" s="8"/>
      <c r="B20" s="10"/>
      <c r="C20" s="11"/>
      <c r="D20" s="5"/>
      <c r="E20" s="11" t="s">
        <v>41</v>
      </c>
      <c r="F20" s="7">
        <f>SUM(F5:F19)</f>
        <v>658150.44539999985</v>
      </c>
    </row>
    <row r="21" spans="1:6" ht="30">
      <c r="A21" s="8"/>
      <c r="B21" s="10"/>
      <c r="C21" s="11"/>
      <c r="D21" s="5"/>
      <c r="E21" s="4" t="s">
        <v>42</v>
      </c>
      <c r="F21" s="4">
        <f>F20*12/100</f>
        <v>78978.053447999977</v>
      </c>
    </row>
    <row r="22" spans="1:6">
      <c r="A22" s="8"/>
      <c r="B22" s="10"/>
      <c r="C22" s="11"/>
      <c r="D22" s="5"/>
      <c r="E22" s="4"/>
      <c r="F22" s="4">
        <f>F21+F20</f>
        <v>737128.49884799984</v>
      </c>
    </row>
    <row r="23" spans="1:6" ht="30">
      <c r="A23" s="8"/>
      <c r="B23" s="10"/>
      <c r="C23" s="11"/>
      <c r="D23" s="5"/>
      <c r="E23" s="4" t="s">
        <v>43</v>
      </c>
      <c r="F23" s="4">
        <f>F22*1/100</f>
        <v>7371.284988479998</v>
      </c>
    </row>
    <row r="24" spans="1:6">
      <c r="A24" s="8"/>
      <c r="B24" s="10"/>
      <c r="C24" s="11"/>
      <c r="D24" s="5"/>
      <c r="E24" s="4" t="s">
        <v>44</v>
      </c>
      <c r="F24" s="4">
        <f>F23+F22</f>
        <v>744499.78383647988</v>
      </c>
    </row>
  </sheetData>
  <mergeCells count="3">
    <mergeCell ref="A1:F1"/>
    <mergeCell ref="A2:F2"/>
    <mergeCell ref="A3:F3"/>
  </mergeCells>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74</v>
      </c>
      <c r="B3" s="30"/>
      <c r="C3" s="30"/>
      <c r="D3" s="30"/>
      <c r="E3" s="30"/>
      <c r="F3" s="30"/>
    </row>
    <row r="4" spans="1:6">
      <c r="A4" s="2" t="s">
        <v>3</v>
      </c>
      <c r="B4" s="2" t="s">
        <v>4</v>
      </c>
      <c r="C4" s="2" t="s">
        <v>5</v>
      </c>
      <c r="D4" s="2" t="s">
        <v>6</v>
      </c>
      <c r="E4" s="2" t="s">
        <v>7</v>
      </c>
      <c r="F4" s="2" t="s">
        <v>8</v>
      </c>
    </row>
    <row r="5" spans="1:6" ht="30">
      <c r="A5" s="5">
        <v>1</v>
      </c>
      <c r="B5" s="4" t="s">
        <v>9</v>
      </c>
      <c r="C5" s="2">
        <v>10</v>
      </c>
      <c r="D5" s="4" t="s">
        <v>10</v>
      </c>
      <c r="E5" s="4">
        <v>330.4</v>
      </c>
      <c r="F5" s="4">
        <f t="shared" ref="F5:F10" si="0">C5*E5</f>
        <v>3304</v>
      </c>
    </row>
    <row r="6" spans="1:6" ht="120">
      <c r="A6" s="3" t="s">
        <v>11</v>
      </c>
      <c r="B6" s="4" t="s">
        <v>12</v>
      </c>
      <c r="C6" s="7">
        <v>66.260000000000005</v>
      </c>
      <c r="D6" s="5" t="s">
        <v>13</v>
      </c>
      <c r="E6" s="7">
        <v>153.84</v>
      </c>
      <c r="F6" s="4">
        <f t="shared" si="0"/>
        <v>10193.438400000001</v>
      </c>
    </row>
    <row r="7" spans="1:6" ht="105">
      <c r="A7" s="3" t="s">
        <v>55</v>
      </c>
      <c r="B7" s="4" t="s">
        <v>15</v>
      </c>
      <c r="C7" s="7">
        <v>14.16</v>
      </c>
      <c r="D7" s="5" t="s">
        <v>13</v>
      </c>
      <c r="E7" s="7">
        <v>415.58</v>
      </c>
      <c r="F7" s="4">
        <f t="shared" si="0"/>
        <v>5884.6127999999999</v>
      </c>
    </row>
    <row r="8" spans="1:6" ht="90">
      <c r="A8" s="3" t="s">
        <v>46</v>
      </c>
      <c r="B8" s="4" t="s">
        <v>17</v>
      </c>
      <c r="C8" s="4">
        <v>23.79</v>
      </c>
      <c r="D8" s="4" t="s">
        <v>13</v>
      </c>
      <c r="E8" s="4">
        <v>1438.94</v>
      </c>
      <c r="F8" s="4">
        <f t="shared" si="0"/>
        <v>34232.382599999997</v>
      </c>
    </row>
    <row r="9" spans="1:6" ht="150">
      <c r="A9" s="3" t="s">
        <v>47</v>
      </c>
      <c r="B9" s="4" t="s">
        <v>48</v>
      </c>
      <c r="C9" s="7">
        <v>46.72</v>
      </c>
      <c r="D9" s="8" t="s">
        <v>13</v>
      </c>
      <c r="E9" s="7">
        <v>4858.76</v>
      </c>
      <c r="F9" s="4">
        <f t="shared" si="0"/>
        <v>227001.2672</v>
      </c>
    </row>
    <row r="10" spans="1:6" ht="45">
      <c r="A10" s="3" t="s">
        <v>57</v>
      </c>
      <c r="B10" s="9" t="s">
        <v>19</v>
      </c>
      <c r="C10" s="7">
        <v>47.4</v>
      </c>
      <c r="D10" s="3" t="s">
        <v>20</v>
      </c>
      <c r="E10" s="7">
        <v>184.61</v>
      </c>
      <c r="F10" s="4">
        <f t="shared" si="0"/>
        <v>8750.514000000001</v>
      </c>
    </row>
    <row r="11" spans="1:6">
      <c r="A11" s="8">
        <v>10</v>
      </c>
      <c r="B11" s="10" t="s">
        <v>30</v>
      </c>
      <c r="C11" s="11"/>
      <c r="D11" s="5"/>
      <c r="E11" s="11"/>
      <c r="F11" s="4"/>
    </row>
    <row r="12" spans="1:6">
      <c r="A12" s="8" t="s">
        <v>31</v>
      </c>
      <c r="B12" s="4" t="s">
        <v>32</v>
      </c>
      <c r="C12" s="4">
        <v>20.09</v>
      </c>
      <c r="D12" s="4" t="s">
        <v>13</v>
      </c>
      <c r="E12" s="4">
        <v>893.67</v>
      </c>
      <c r="F12" s="4">
        <f>C12*E12</f>
        <v>17953.830299999998</v>
      </c>
    </row>
    <row r="13" spans="1:6">
      <c r="A13" s="8" t="s">
        <v>33</v>
      </c>
      <c r="B13" s="4" t="s">
        <v>58</v>
      </c>
      <c r="C13" s="4">
        <v>14.16</v>
      </c>
      <c r="D13" s="4" t="s">
        <v>13</v>
      </c>
      <c r="E13" s="4">
        <v>363.98</v>
      </c>
      <c r="F13" s="4">
        <f>C13*E13</f>
        <v>5153.9567999999999</v>
      </c>
    </row>
    <row r="14" spans="1:6">
      <c r="A14" s="8" t="s">
        <v>35</v>
      </c>
      <c r="B14" s="4" t="s">
        <v>36</v>
      </c>
      <c r="C14" s="4">
        <v>23.79</v>
      </c>
      <c r="D14" s="4" t="s">
        <v>13</v>
      </c>
      <c r="E14" s="4">
        <v>819.59</v>
      </c>
      <c r="F14" s="4">
        <f>C14*E14</f>
        <v>19498.0461</v>
      </c>
    </row>
    <row r="15" spans="1:6">
      <c r="A15" s="8" t="s">
        <v>37</v>
      </c>
      <c r="B15" s="4" t="s">
        <v>38</v>
      </c>
      <c r="C15" s="4">
        <v>40.18</v>
      </c>
      <c r="D15" s="4" t="s">
        <v>13</v>
      </c>
      <c r="E15" s="4">
        <v>496.4</v>
      </c>
      <c r="F15" s="4">
        <f>C15*E15</f>
        <v>19945.351999999999</v>
      </c>
    </row>
    <row r="16" spans="1:6">
      <c r="A16" s="8" t="s">
        <v>39</v>
      </c>
      <c r="B16" s="4" t="s">
        <v>40</v>
      </c>
      <c r="C16" s="4">
        <v>66.260000000000005</v>
      </c>
      <c r="D16" s="4" t="s">
        <v>13</v>
      </c>
      <c r="E16" s="4">
        <v>177.1</v>
      </c>
      <c r="F16" s="4">
        <f>C16*E16</f>
        <v>11734.646000000001</v>
      </c>
    </row>
    <row r="17" spans="1:6">
      <c r="A17" s="8"/>
      <c r="B17" s="10"/>
      <c r="C17" s="11"/>
      <c r="D17" s="5"/>
      <c r="E17" s="11" t="s">
        <v>41</v>
      </c>
      <c r="F17" s="7">
        <f>SUM(F5:F16)</f>
        <v>363652.04619999998</v>
      </c>
    </row>
    <row r="18" spans="1:6" ht="30">
      <c r="A18" s="8"/>
      <c r="B18" s="10"/>
      <c r="C18" s="11"/>
      <c r="D18" s="5"/>
      <c r="E18" s="4" t="s">
        <v>42</v>
      </c>
      <c r="F18" s="4">
        <f>F17*12/100</f>
        <v>43638.245543999998</v>
      </c>
    </row>
    <row r="19" spans="1:6">
      <c r="A19" s="8"/>
      <c r="B19" s="10"/>
      <c r="C19" s="11"/>
      <c r="D19" s="5"/>
      <c r="E19" s="4"/>
      <c r="F19" s="4">
        <f>F18+F17</f>
        <v>407290.29174399999</v>
      </c>
    </row>
    <row r="20" spans="1:6" ht="30">
      <c r="A20" s="8"/>
      <c r="B20" s="10"/>
      <c r="C20" s="11"/>
      <c r="D20" s="5"/>
      <c r="E20" s="4" t="s">
        <v>43</v>
      </c>
      <c r="F20" s="4">
        <f>F19*1/100</f>
        <v>4072.9029174399998</v>
      </c>
    </row>
    <row r="21" spans="1:6">
      <c r="A21" s="8"/>
      <c r="B21" s="10"/>
      <c r="C21" s="11"/>
      <c r="D21" s="5"/>
      <c r="E21" s="4" t="s">
        <v>44</v>
      </c>
      <c r="F21" s="4">
        <f>F20+F19</f>
        <v>411363.19466143998</v>
      </c>
    </row>
  </sheetData>
  <mergeCells count="3">
    <mergeCell ref="A1:F1"/>
    <mergeCell ref="A2:F2"/>
    <mergeCell ref="A3:F3"/>
  </mergeCells>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F24"/>
  <sheetViews>
    <sheetView topLeftCell="A13"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48.75" customHeight="1">
      <c r="A3" s="30" t="s">
        <v>75</v>
      </c>
      <c r="B3" s="30"/>
      <c r="C3" s="30"/>
      <c r="D3" s="30"/>
      <c r="E3" s="30"/>
      <c r="F3" s="30"/>
    </row>
    <row r="4" spans="1:6">
      <c r="A4" s="2" t="s">
        <v>3</v>
      </c>
      <c r="B4" s="2" t="s">
        <v>4</v>
      </c>
      <c r="C4" s="2" t="s">
        <v>5</v>
      </c>
      <c r="D4" s="2" t="s">
        <v>6</v>
      </c>
      <c r="E4" s="2" t="s">
        <v>7</v>
      </c>
      <c r="F4" s="2" t="s">
        <v>8</v>
      </c>
    </row>
    <row r="5" spans="1:6" ht="94.5">
      <c r="A5" s="5" t="s">
        <v>76</v>
      </c>
      <c r="B5" s="15" t="s">
        <v>77</v>
      </c>
      <c r="C5" s="4">
        <v>1.27</v>
      </c>
      <c r="D5" s="5" t="s">
        <v>13</v>
      </c>
      <c r="E5" s="4">
        <v>878.79</v>
      </c>
      <c r="F5" s="4">
        <f t="shared" ref="F5:F11" si="0">ROUND(E5*C5,2)</f>
        <v>1116.06</v>
      </c>
    </row>
    <row r="6" spans="1:6" ht="120">
      <c r="A6" s="4" t="s">
        <v>78</v>
      </c>
      <c r="B6" s="4" t="s">
        <v>12</v>
      </c>
      <c r="C6" s="16">
        <v>6.81</v>
      </c>
      <c r="D6" s="4" t="s">
        <v>13</v>
      </c>
      <c r="E6" s="7">
        <v>153.84</v>
      </c>
      <c r="F6" s="4">
        <f t="shared" si="0"/>
        <v>1047.6500000000001</v>
      </c>
    </row>
    <row r="7" spans="1:6" ht="105">
      <c r="A7" s="4" t="s">
        <v>14</v>
      </c>
      <c r="B7" s="4" t="s">
        <v>79</v>
      </c>
      <c r="C7" s="7">
        <v>0.64</v>
      </c>
      <c r="D7" s="4" t="s">
        <v>13</v>
      </c>
      <c r="E7" s="7">
        <v>415.58</v>
      </c>
      <c r="F7" s="4">
        <f t="shared" si="0"/>
        <v>265.97000000000003</v>
      </c>
    </row>
    <row r="8" spans="1:6" ht="90">
      <c r="A8" s="4" t="s">
        <v>16</v>
      </c>
      <c r="B8" s="4" t="s">
        <v>80</v>
      </c>
      <c r="C8" s="7">
        <v>1.07</v>
      </c>
      <c r="D8" s="4" t="s">
        <v>13</v>
      </c>
      <c r="E8" s="7">
        <v>1438.96</v>
      </c>
      <c r="F8" s="4">
        <f t="shared" si="0"/>
        <v>1539.69</v>
      </c>
    </row>
    <row r="9" spans="1:6" ht="60">
      <c r="A9" s="17" t="s">
        <v>81</v>
      </c>
      <c r="B9" s="4" t="s">
        <v>82</v>
      </c>
      <c r="C9" s="7">
        <f>1.27+1.7</f>
        <v>2.9699999999999998</v>
      </c>
      <c r="D9" s="5" t="s">
        <v>13</v>
      </c>
      <c r="E9" s="11">
        <v>5891.97</v>
      </c>
      <c r="F9" s="7">
        <f t="shared" ref="F9" si="1">C9*E9</f>
        <v>17499.150900000001</v>
      </c>
    </row>
    <row r="10" spans="1:6" ht="45">
      <c r="A10" s="4" t="s">
        <v>83</v>
      </c>
      <c r="B10" s="4" t="s">
        <v>84</v>
      </c>
      <c r="C10" s="7">
        <v>1.27</v>
      </c>
      <c r="D10" s="4" t="s">
        <v>13</v>
      </c>
      <c r="E10" s="7">
        <v>6092.63</v>
      </c>
      <c r="F10" s="4">
        <f t="shared" si="0"/>
        <v>7737.64</v>
      </c>
    </row>
    <row r="11" spans="1:6" ht="120">
      <c r="A11" s="4" t="s">
        <v>85</v>
      </c>
      <c r="B11" s="4" t="s">
        <v>29</v>
      </c>
      <c r="C11" s="7">
        <v>0.4</v>
      </c>
      <c r="D11" s="4" t="s">
        <v>27</v>
      </c>
      <c r="E11" s="7">
        <v>77259.94</v>
      </c>
      <c r="F11" s="4">
        <f t="shared" si="0"/>
        <v>30903.98</v>
      </c>
    </row>
    <row r="12" spans="1:6" ht="60">
      <c r="A12" s="4" t="s">
        <v>57</v>
      </c>
      <c r="B12" s="4" t="s">
        <v>86</v>
      </c>
      <c r="C12" s="16">
        <v>49.26</v>
      </c>
      <c r="D12" s="4" t="s">
        <v>20</v>
      </c>
      <c r="E12" s="18">
        <v>184.61</v>
      </c>
      <c r="F12" s="4">
        <f>ROUND(E12*C12,2)</f>
        <v>9093.89</v>
      </c>
    </row>
    <row r="13" spans="1:6" ht="150">
      <c r="A13" s="4" t="s">
        <v>87</v>
      </c>
      <c r="B13" s="4" t="s">
        <v>48</v>
      </c>
      <c r="C13" s="4">
        <v>28.32</v>
      </c>
      <c r="D13" s="4" t="s">
        <v>13</v>
      </c>
      <c r="E13" s="4">
        <v>4858.76</v>
      </c>
      <c r="F13" s="4">
        <f t="shared" ref="F13" si="2">C13*E13</f>
        <v>137600.08319999999</v>
      </c>
    </row>
    <row r="14" spans="1:6">
      <c r="A14" s="5">
        <v>10</v>
      </c>
      <c r="B14" s="19" t="s">
        <v>30</v>
      </c>
      <c r="C14" s="19"/>
      <c r="D14" s="19"/>
      <c r="E14" s="19"/>
      <c r="F14" s="4"/>
    </row>
    <row r="15" spans="1:6">
      <c r="A15" s="8" t="s">
        <v>31</v>
      </c>
      <c r="B15" s="4" t="s">
        <v>88</v>
      </c>
      <c r="C15" s="4">
        <v>14</v>
      </c>
      <c r="D15" s="4" t="s">
        <v>13</v>
      </c>
      <c r="E15" s="4">
        <v>790.67</v>
      </c>
      <c r="F15" s="4">
        <f t="shared" ref="F15:F19" si="3">C15*E15</f>
        <v>11069.38</v>
      </c>
    </row>
    <row r="16" spans="1:6">
      <c r="A16" s="8" t="s">
        <v>33</v>
      </c>
      <c r="B16" s="4" t="s">
        <v>89</v>
      </c>
      <c r="C16" s="4">
        <v>0.64</v>
      </c>
      <c r="D16" s="4" t="s">
        <v>13</v>
      </c>
      <c r="E16" s="4">
        <v>437.55</v>
      </c>
      <c r="F16" s="4">
        <f t="shared" si="3"/>
        <v>280.03200000000004</v>
      </c>
    </row>
    <row r="17" spans="1:6">
      <c r="A17" s="8" t="s">
        <v>35</v>
      </c>
      <c r="B17" s="4" t="s">
        <v>90</v>
      </c>
      <c r="C17" s="4">
        <v>1.07</v>
      </c>
      <c r="D17" s="4" t="s">
        <v>13</v>
      </c>
      <c r="E17" s="4">
        <v>712.09</v>
      </c>
      <c r="F17" s="4">
        <f t="shared" si="3"/>
        <v>761.93630000000007</v>
      </c>
    </row>
    <row r="18" spans="1:6">
      <c r="A18" s="8" t="s">
        <v>37</v>
      </c>
      <c r="B18" s="4" t="s">
        <v>91</v>
      </c>
      <c r="C18" s="4">
        <v>28.01</v>
      </c>
      <c r="D18" s="4" t="s">
        <v>13</v>
      </c>
      <c r="E18" s="4">
        <v>393.4</v>
      </c>
      <c r="F18" s="4">
        <f t="shared" si="3"/>
        <v>11019.134</v>
      </c>
    </row>
    <row r="19" spans="1:6">
      <c r="A19" s="8" t="s">
        <v>39</v>
      </c>
      <c r="B19" s="4" t="s">
        <v>40</v>
      </c>
      <c r="C19" s="4">
        <v>2.81</v>
      </c>
      <c r="D19" s="4" t="s">
        <v>13</v>
      </c>
      <c r="E19" s="4">
        <v>177.1</v>
      </c>
      <c r="F19" s="4">
        <f t="shared" si="3"/>
        <v>497.65100000000001</v>
      </c>
    </row>
    <row r="20" spans="1:6" ht="15.75">
      <c r="A20" s="31" t="s">
        <v>92</v>
      </c>
      <c r="B20" s="31"/>
      <c r="C20" s="31"/>
      <c r="D20" s="31"/>
      <c r="E20" s="31"/>
      <c r="F20" s="20">
        <f>SUM(F5:F19)</f>
        <v>230432.24740000002</v>
      </c>
    </row>
    <row r="21" spans="1:6" ht="30">
      <c r="A21" s="8"/>
      <c r="B21" s="10"/>
      <c r="C21" s="11"/>
      <c r="D21" s="5"/>
      <c r="E21" s="4" t="s">
        <v>42</v>
      </c>
      <c r="F21" s="4">
        <f>F20*12/100</f>
        <v>27651.869688000002</v>
      </c>
    </row>
    <row r="22" spans="1:6">
      <c r="A22" s="8"/>
      <c r="B22" s="10"/>
      <c r="C22" s="11"/>
      <c r="D22" s="5"/>
      <c r="E22" s="4"/>
      <c r="F22" s="4">
        <f>F21+F20</f>
        <v>258084.11708800003</v>
      </c>
    </row>
    <row r="23" spans="1:6" ht="30">
      <c r="A23" s="8"/>
      <c r="B23" s="10"/>
      <c r="C23" s="11"/>
      <c r="D23" s="5"/>
      <c r="E23" s="4" t="s">
        <v>43</v>
      </c>
      <c r="F23" s="4">
        <f>F22*1/100</f>
        <v>2580.8411708800004</v>
      </c>
    </row>
    <row r="24" spans="1:6">
      <c r="A24" s="8"/>
      <c r="B24" s="10"/>
      <c r="C24" s="11"/>
      <c r="D24" s="5"/>
      <c r="E24" s="4" t="s">
        <v>44</v>
      </c>
      <c r="F24" s="4">
        <f>F23+F22</f>
        <v>260664.95825888004</v>
      </c>
    </row>
  </sheetData>
  <mergeCells count="4">
    <mergeCell ref="A1:F1"/>
    <mergeCell ref="A2:F2"/>
    <mergeCell ref="A3:F3"/>
    <mergeCell ref="A20:E20"/>
  </mergeCells>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12"/>
    <col min="2" max="2" width="45.28515625" style="6" customWidth="1"/>
    <col min="3" max="3" width="9.28515625" style="1" customWidth="1"/>
    <col min="4" max="4" width="9.140625" style="13"/>
    <col min="5" max="5" width="9.7109375" style="1" bestFit="1" customWidth="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62.25" customHeight="1">
      <c r="A3" s="30" t="s">
        <v>93</v>
      </c>
      <c r="B3" s="30"/>
      <c r="C3" s="30"/>
      <c r="D3" s="30"/>
      <c r="E3" s="30"/>
      <c r="F3" s="30"/>
    </row>
    <row r="4" spans="1:6">
      <c r="A4" s="2" t="s">
        <v>3</v>
      </c>
      <c r="B4" s="2" t="s">
        <v>4</v>
      </c>
      <c r="C4" s="2" t="s">
        <v>5</v>
      </c>
      <c r="D4" s="2" t="s">
        <v>6</v>
      </c>
      <c r="E4" s="2" t="s">
        <v>7</v>
      </c>
      <c r="F4" s="2" t="s">
        <v>8</v>
      </c>
    </row>
    <row r="5" spans="1:6" ht="120">
      <c r="A5" s="3" t="s">
        <v>94</v>
      </c>
      <c r="B5" s="4" t="s">
        <v>12</v>
      </c>
      <c r="C5" s="4">
        <v>56.92</v>
      </c>
      <c r="D5" s="4" t="s">
        <v>13</v>
      </c>
      <c r="E5" s="4">
        <v>153.84</v>
      </c>
      <c r="F5" s="4">
        <f t="shared" ref="F5:F9" si="0">C5*E5</f>
        <v>8756.5727999999999</v>
      </c>
    </row>
    <row r="6" spans="1:6" ht="105">
      <c r="A6" s="4" t="s">
        <v>95</v>
      </c>
      <c r="B6" s="4" t="s">
        <v>15</v>
      </c>
      <c r="C6" s="4">
        <v>21.24</v>
      </c>
      <c r="D6" s="4" t="s">
        <v>13</v>
      </c>
      <c r="E6" s="4">
        <v>415.58</v>
      </c>
      <c r="F6" s="4">
        <f t="shared" si="0"/>
        <v>8826.9191999999985</v>
      </c>
    </row>
    <row r="7" spans="1:6" ht="90">
      <c r="A7" s="4" t="s">
        <v>96</v>
      </c>
      <c r="B7" s="4" t="s">
        <v>17</v>
      </c>
      <c r="C7" s="4">
        <v>35.68</v>
      </c>
      <c r="D7" s="4" t="s">
        <v>13</v>
      </c>
      <c r="E7" s="4">
        <v>1438.96</v>
      </c>
      <c r="F7" s="4">
        <f t="shared" si="0"/>
        <v>51342.092799999999</v>
      </c>
    </row>
    <row r="8" spans="1:6" ht="135">
      <c r="A8" s="4" t="s">
        <v>87</v>
      </c>
      <c r="B8" s="4" t="s">
        <v>48</v>
      </c>
      <c r="C8" s="4">
        <v>42.48</v>
      </c>
      <c r="D8" s="4" t="s">
        <v>13</v>
      </c>
      <c r="E8" s="4">
        <v>4858.76</v>
      </c>
      <c r="F8" s="4">
        <f t="shared" si="0"/>
        <v>206400.12479999999</v>
      </c>
    </row>
    <row r="9" spans="1:6" ht="45">
      <c r="A9" s="4" t="s">
        <v>18</v>
      </c>
      <c r="B9" s="4" t="s">
        <v>19</v>
      </c>
      <c r="C9" s="4">
        <v>27.88</v>
      </c>
      <c r="D9" s="4" t="s">
        <v>20</v>
      </c>
      <c r="E9" s="4">
        <v>184.61</v>
      </c>
      <c r="F9" s="4">
        <f t="shared" si="0"/>
        <v>5146.9268000000002</v>
      </c>
    </row>
    <row r="10" spans="1:6">
      <c r="A10" s="5">
        <v>6</v>
      </c>
      <c r="B10" s="4" t="s">
        <v>30</v>
      </c>
      <c r="C10" s="4"/>
      <c r="D10" s="4"/>
      <c r="E10" s="4"/>
      <c r="F10" s="4"/>
    </row>
    <row r="11" spans="1:6">
      <c r="A11" s="8" t="s">
        <v>31</v>
      </c>
      <c r="B11" s="4" t="s">
        <v>88</v>
      </c>
      <c r="C11" s="4">
        <v>18.27</v>
      </c>
      <c r="D11" s="4" t="s">
        <v>13</v>
      </c>
      <c r="E11" s="4">
        <v>790.67</v>
      </c>
      <c r="F11" s="4">
        <f t="shared" ref="F11:F14" si="1">C11*E11</f>
        <v>14445.540899999998</v>
      </c>
    </row>
    <row r="12" spans="1:6">
      <c r="A12" s="8" t="s">
        <v>33</v>
      </c>
      <c r="B12" s="4" t="s">
        <v>89</v>
      </c>
      <c r="C12" s="4">
        <v>21.24</v>
      </c>
      <c r="D12" s="4" t="s">
        <v>13</v>
      </c>
      <c r="E12" s="4">
        <v>437.55</v>
      </c>
      <c r="F12" s="4">
        <f t="shared" si="1"/>
        <v>9293.5619999999999</v>
      </c>
    </row>
    <row r="13" spans="1:6">
      <c r="A13" s="8" t="s">
        <v>35</v>
      </c>
      <c r="B13" s="4" t="s">
        <v>90</v>
      </c>
      <c r="C13" s="4">
        <v>35.68</v>
      </c>
      <c r="D13" s="4" t="s">
        <v>13</v>
      </c>
      <c r="E13" s="4">
        <v>712.09</v>
      </c>
      <c r="F13" s="4">
        <f t="shared" si="1"/>
        <v>25407.371200000001</v>
      </c>
    </row>
    <row r="14" spans="1:6">
      <c r="A14" s="8" t="s">
        <v>37</v>
      </c>
      <c r="B14" s="4" t="s">
        <v>91</v>
      </c>
      <c r="C14" s="4">
        <v>36.53</v>
      </c>
      <c r="D14" s="4" t="s">
        <v>13</v>
      </c>
      <c r="E14" s="4">
        <v>393.4</v>
      </c>
      <c r="F14" s="4">
        <f t="shared" si="1"/>
        <v>14370.902</v>
      </c>
    </row>
    <row r="15" spans="1:6">
      <c r="A15" s="8" t="s">
        <v>39</v>
      </c>
      <c r="B15" s="4" t="s">
        <v>40</v>
      </c>
      <c r="C15" s="4">
        <v>55.92</v>
      </c>
      <c r="D15" s="4" t="s">
        <v>13</v>
      </c>
      <c r="E15" s="4">
        <v>177.1</v>
      </c>
      <c r="F15" s="4">
        <v>9003</v>
      </c>
    </row>
    <row r="16" spans="1:6">
      <c r="A16" s="4"/>
      <c r="B16" s="4"/>
      <c r="C16" s="4"/>
      <c r="D16" s="4"/>
      <c r="E16" s="4" t="s">
        <v>41</v>
      </c>
      <c r="F16" s="4">
        <f>SUM(F5:F15)</f>
        <v>352993.01250000001</v>
      </c>
    </row>
    <row r="17" spans="1:6" ht="30">
      <c r="A17" s="8"/>
      <c r="B17" s="10"/>
      <c r="C17" s="11"/>
      <c r="D17" s="5"/>
      <c r="E17" s="4" t="s">
        <v>42</v>
      </c>
      <c r="F17" s="4">
        <f>F16*12/100</f>
        <v>42359.161500000002</v>
      </c>
    </row>
    <row r="18" spans="1:6">
      <c r="A18" s="8"/>
      <c r="B18" s="10"/>
      <c r="C18" s="11"/>
      <c r="D18" s="5"/>
      <c r="E18" s="4"/>
      <c r="F18" s="4">
        <f>F17+F16</f>
        <v>395352.174</v>
      </c>
    </row>
    <row r="19" spans="1:6" ht="30">
      <c r="A19" s="8"/>
      <c r="B19" s="10"/>
      <c r="C19" s="11"/>
      <c r="D19" s="5"/>
      <c r="E19" s="4" t="s">
        <v>43</v>
      </c>
      <c r="F19" s="4">
        <f>F18*1/100</f>
        <v>3953.5217400000001</v>
      </c>
    </row>
    <row r="20" spans="1:6">
      <c r="A20" s="8"/>
      <c r="B20" s="10"/>
      <c r="C20" s="11"/>
      <c r="D20" s="5"/>
      <c r="E20" s="4" t="s">
        <v>44</v>
      </c>
      <c r="F20" s="4">
        <f>F19+F18</f>
        <v>399305.69574</v>
      </c>
    </row>
  </sheetData>
  <mergeCells count="3">
    <mergeCell ref="A1:F1"/>
    <mergeCell ref="A2:F2"/>
    <mergeCell ref="A3:F3"/>
  </mergeCells>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9.140625" style="12"/>
    <col min="2" max="2" width="45.28515625" style="6" customWidth="1"/>
    <col min="3" max="3" width="9.28515625" style="1" customWidth="1"/>
    <col min="4" max="4" width="9.140625" style="13"/>
    <col min="5" max="5" width="9.7109375" style="1" bestFit="1" customWidth="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62.25" customHeight="1">
      <c r="A3" s="30" t="s">
        <v>97</v>
      </c>
      <c r="B3" s="30"/>
      <c r="C3" s="30"/>
      <c r="D3" s="30"/>
      <c r="E3" s="30"/>
      <c r="F3" s="30"/>
    </row>
    <row r="4" spans="1:6">
      <c r="A4" s="2" t="s">
        <v>3</v>
      </c>
      <c r="B4" s="2" t="s">
        <v>4</v>
      </c>
      <c r="C4" s="2" t="s">
        <v>5</v>
      </c>
      <c r="D4" s="2" t="s">
        <v>6</v>
      </c>
      <c r="E4" s="2" t="s">
        <v>7</v>
      </c>
      <c r="F4" s="2" t="s">
        <v>8</v>
      </c>
    </row>
    <row r="5" spans="1:6" ht="120">
      <c r="A5" s="3" t="s">
        <v>94</v>
      </c>
      <c r="B5" s="4" t="s">
        <v>12</v>
      </c>
      <c r="C5" s="4">
        <v>51.23</v>
      </c>
      <c r="D5" s="4" t="s">
        <v>13</v>
      </c>
      <c r="E5" s="4">
        <v>153.84</v>
      </c>
      <c r="F5" s="4">
        <f t="shared" ref="F5:F9" si="0">C5*E5</f>
        <v>7881.2231999999995</v>
      </c>
    </row>
    <row r="6" spans="1:6" ht="105">
      <c r="A6" s="4" t="s">
        <v>95</v>
      </c>
      <c r="B6" s="4" t="s">
        <v>15</v>
      </c>
      <c r="C6" s="4">
        <v>19.12</v>
      </c>
      <c r="D6" s="4" t="s">
        <v>13</v>
      </c>
      <c r="E6" s="4">
        <v>415.58</v>
      </c>
      <c r="F6" s="4">
        <f t="shared" si="0"/>
        <v>7945.8896000000004</v>
      </c>
    </row>
    <row r="7" spans="1:6" ht="90">
      <c r="A7" s="4" t="s">
        <v>96</v>
      </c>
      <c r="B7" s="4" t="s">
        <v>17</v>
      </c>
      <c r="C7" s="4">
        <v>32.119999999999997</v>
      </c>
      <c r="D7" s="4" t="s">
        <v>13</v>
      </c>
      <c r="E7" s="4">
        <v>1438.96</v>
      </c>
      <c r="F7" s="4">
        <f t="shared" si="0"/>
        <v>46219.395199999999</v>
      </c>
    </row>
    <row r="8" spans="1:6" ht="135">
      <c r="A8" s="4" t="s">
        <v>87</v>
      </c>
      <c r="B8" s="4" t="s">
        <v>48</v>
      </c>
      <c r="C8" s="4">
        <v>38.229999999999997</v>
      </c>
      <c r="D8" s="4" t="s">
        <v>13</v>
      </c>
      <c r="E8" s="4">
        <v>4858.76</v>
      </c>
      <c r="F8" s="4">
        <f t="shared" si="0"/>
        <v>185750.39479999998</v>
      </c>
    </row>
    <row r="9" spans="1:6" ht="45">
      <c r="A9" s="4" t="s">
        <v>18</v>
      </c>
      <c r="B9" s="4" t="s">
        <v>19</v>
      </c>
      <c r="C9" s="4">
        <v>25.09</v>
      </c>
      <c r="D9" s="4" t="s">
        <v>20</v>
      </c>
      <c r="E9" s="4">
        <v>184.61</v>
      </c>
      <c r="F9" s="4">
        <f t="shared" si="0"/>
        <v>4631.8649000000005</v>
      </c>
    </row>
    <row r="10" spans="1:6">
      <c r="A10" s="5">
        <v>6</v>
      </c>
      <c r="B10" s="4" t="s">
        <v>30</v>
      </c>
      <c r="C10" s="4"/>
      <c r="D10" s="4"/>
      <c r="E10" s="4"/>
      <c r="F10" s="4"/>
    </row>
    <row r="11" spans="1:6">
      <c r="A11" s="8" t="s">
        <v>31</v>
      </c>
      <c r="B11" s="4" t="s">
        <v>88</v>
      </c>
      <c r="C11" s="4">
        <v>16.440000000000001</v>
      </c>
      <c r="D11" s="4" t="s">
        <v>13</v>
      </c>
      <c r="E11" s="4">
        <v>790.67</v>
      </c>
      <c r="F11" s="4">
        <f t="shared" ref="F11:F15" si="1">C11*E11</f>
        <v>12998.614800000001</v>
      </c>
    </row>
    <row r="12" spans="1:6">
      <c r="A12" s="8" t="s">
        <v>33</v>
      </c>
      <c r="B12" s="4" t="s">
        <v>89</v>
      </c>
      <c r="C12" s="4">
        <v>19.12</v>
      </c>
      <c r="D12" s="4" t="s">
        <v>13</v>
      </c>
      <c r="E12" s="4">
        <v>437.55</v>
      </c>
      <c r="F12" s="4">
        <f t="shared" si="1"/>
        <v>8365.9560000000001</v>
      </c>
    </row>
    <row r="13" spans="1:6">
      <c r="A13" s="8" t="s">
        <v>35</v>
      </c>
      <c r="B13" s="4" t="s">
        <v>90</v>
      </c>
      <c r="C13" s="4">
        <v>32.119999999999997</v>
      </c>
      <c r="D13" s="4" t="s">
        <v>13</v>
      </c>
      <c r="E13" s="4">
        <v>712.09</v>
      </c>
      <c r="F13" s="4">
        <f t="shared" si="1"/>
        <v>22872.3308</v>
      </c>
    </row>
    <row r="14" spans="1:6">
      <c r="A14" s="8" t="s">
        <v>37</v>
      </c>
      <c r="B14" s="4" t="s">
        <v>91</v>
      </c>
      <c r="C14" s="4">
        <v>32.880000000000003</v>
      </c>
      <c r="D14" s="4" t="s">
        <v>13</v>
      </c>
      <c r="E14" s="4">
        <v>393.4</v>
      </c>
      <c r="F14" s="4">
        <f t="shared" si="1"/>
        <v>12934.992</v>
      </c>
    </row>
    <row r="15" spans="1:6">
      <c r="A15" s="8" t="s">
        <v>39</v>
      </c>
      <c r="B15" s="4" t="s">
        <v>40</v>
      </c>
      <c r="C15" s="4">
        <v>51.23</v>
      </c>
      <c r="D15" s="4" t="s">
        <v>13</v>
      </c>
      <c r="E15" s="4">
        <v>177.1</v>
      </c>
      <c r="F15" s="4">
        <f t="shared" si="1"/>
        <v>9072.8329999999987</v>
      </c>
    </row>
    <row r="16" spans="1:6">
      <c r="A16" s="4"/>
      <c r="B16" s="4"/>
      <c r="C16" s="4"/>
      <c r="D16" s="4"/>
      <c r="E16" s="4" t="s">
        <v>41</v>
      </c>
      <c r="F16" s="4">
        <f>SUM(F5:F15)</f>
        <v>318673.49429999996</v>
      </c>
    </row>
    <row r="17" spans="1:6" ht="30">
      <c r="A17" s="8"/>
      <c r="B17" s="10"/>
      <c r="C17" s="11"/>
      <c r="D17" s="5"/>
      <c r="E17" s="4" t="s">
        <v>42</v>
      </c>
      <c r="F17" s="4">
        <f>F16*12/100</f>
        <v>38240.819316000001</v>
      </c>
    </row>
    <row r="18" spans="1:6">
      <c r="A18" s="8"/>
      <c r="B18" s="10"/>
      <c r="C18" s="11"/>
      <c r="D18" s="5"/>
      <c r="E18" s="4"/>
      <c r="F18" s="4">
        <f>F17+F16</f>
        <v>356914.31361599994</v>
      </c>
    </row>
    <row r="19" spans="1:6" ht="30">
      <c r="A19" s="8"/>
      <c r="B19" s="10"/>
      <c r="C19" s="11"/>
      <c r="D19" s="5"/>
      <c r="E19" s="4" t="s">
        <v>43</v>
      </c>
      <c r="F19" s="4">
        <f>F18*1/100</f>
        <v>3569.1431361599994</v>
      </c>
    </row>
    <row r="20" spans="1:6">
      <c r="A20" s="8"/>
      <c r="B20" s="10"/>
      <c r="C20" s="11"/>
      <c r="D20" s="5"/>
      <c r="E20" s="4" t="s">
        <v>44</v>
      </c>
      <c r="F20" s="4">
        <f>F19+F18</f>
        <v>360483.45675215992</v>
      </c>
    </row>
  </sheetData>
  <mergeCells count="3">
    <mergeCell ref="A1:F1"/>
    <mergeCell ref="A2:F2"/>
    <mergeCell ref="A3:F3"/>
  </mergeCells>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H25"/>
  <sheetViews>
    <sheetView workbookViewId="0">
      <selection activeCell="A3" sqref="A3:H3"/>
    </sheetView>
  </sheetViews>
  <sheetFormatPr defaultRowHeight="15"/>
  <cols>
    <col min="1" max="1" width="9.140625" style="12"/>
    <col min="2" max="2" width="45.28515625" style="6" customWidth="1"/>
    <col min="3" max="4" width="10.140625" style="1" hidden="1" customWidth="1"/>
    <col min="5" max="5" width="10.140625" style="1" customWidth="1"/>
    <col min="6" max="6" width="9.140625" style="13"/>
    <col min="7" max="7" width="9.7109375" style="1" bestFit="1" customWidth="1"/>
    <col min="8" max="8" width="16.42578125" style="14" customWidth="1"/>
    <col min="9" max="16384" width="9.140625" style="1"/>
  </cols>
  <sheetData>
    <row r="1" spans="1:8" ht="18.75">
      <c r="A1" s="29" t="s">
        <v>0</v>
      </c>
      <c r="B1" s="29"/>
      <c r="C1" s="29"/>
      <c r="D1" s="29"/>
      <c r="E1" s="29"/>
      <c r="F1" s="29"/>
      <c r="G1" s="29"/>
      <c r="H1" s="29"/>
    </row>
    <row r="2" spans="1:8" ht="18.75">
      <c r="A2" s="29" t="s">
        <v>1</v>
      </c>
      <c r="B2" s="29"/>
      <c r="C2" s="29"/>
      <c r="D2" s="29"/>
      <c r="E2" s="29"/>
      <c r="F2" s="29"/>
      <c r="G2" s="29"/>
      <c r="H2" s="29"/>
    </row>
    <row r="3" spans="1:8" ht="64.5" customHeight="1">
      <c r="A3" s="30" t="s">
        <v>98</v>
      </c>
      <c r="B3" s="30"/>
      <c r="C3" s="30"/>
      <c r="D3" s="30"/>
      <c r="E3" s="30"/>
      <c r="F3" s="30"/>
      <c r="G3" s="30"/>
      <c r="H3" s="30"/>
    </row>
    <row r="4" spans="1:8">
      <c r="A4" s="2" t="s">
        <v>3</v>
      </c>
      <c r="B4" s="2" t="s">
        <v>4</v>
      </c>
      <c r="C4" s="2" t="s">
        <v>5</v>
      </c>
      <c r="D4" s="2"/>
      <c r="E4" s="2" t="s">
        <v>5</v>
      </c>
      <c r="F4" s="2" t="s">
        <v>6</v>
      </c>
      <c r="G4" s="2" t="s">
        <v>7</v>
      </c>
      <c r="H4" s="2" t="s">
        <v>8</v>
      </c>
    </row>
    <row r="5" spans="1:8" ht="120">
      <c r="A5" s="3" t="s">
        <v>94</v>
      </c>
      <c r="B5" s="4" t="s">
        <v>12</v>
      </c>
      <c r="C5" s="2">
        <v>32.909999999999997</v>
      </c>
      <c r="D5" s="2">
        <v>66.16</v>
      </c>
      <c r="E5" s="2">
        <f>C5+D5</f>
        <v>99.07</v>
      </c>
      <c r="F5" s="5" t="s">
        <v>13</v>
      </c>
      <c r="G5" s="7">
        <v>153.84</v>
      </c>
      <c r="H5" s="21">
        <f>E5*G5</f>
        <v>15240.9288</v>
      </c>
    </row>
    <row r="6" spans="1:8" ht="105">
      <c r="A6" s="3" t="s">
        <v>95</v>
      </c>
      <c r="B6" s="4" t="s">
        <v>15</v>
      </c>
      <c r="C6" s="2">
        <v>9.91</v>
      </c>
      <c r="D6" s="2">
        <v>6.2</v>
      </c>
      <c r="E6" s="2">
        <f t="shared" ref="E6:E20" si="0">C6+D6</f>
        <v>16.11</v>
      </c>
      <c r="F6" s="4" t="s">
        <v>13</v>
      </c>
      <c r="G6" s="4">
        <v>415.58</v>
      </c>
      <c r="H6" s="21">
        <f t="shared" ref="H6:H20" si="1">E6*G6</f>
        <v>6694.9937999999993</v>
      </c>
    </row>
    <row r="7" spans="1:8" ht="90">
      <c r="A7" s="3" t="s">
        <v>99</v>
      </c>
      <c r="B7" s="4" t="s">
        <v>17</v>
      </c>
      <c r="C7" s="2">
        <v>16.649999999999999</v>
      </c>
      <c r="D7" s="2">
        <v>10.41</v>
      </c>
      <c r="E7" s="2">
        <f t="shared" si="0"/>
        <v>27.06</v>
      </c>
      <c r="F7" s="4" t="s">
        <v>13</v>
      </c>
      <c r="G7" s="4">
        <v>1438.96</v>
      </c>
      <c r="H7" s="21">
        <f t="shared" si="1"/>
        <v>38938.257599999997</v>
      </c>
    </row>
    <row r="8" spans="1:8" ht="60">
      <c r="A8" s="3" t="s">
        <v>100</v>
      </c>
      <c r="B8" s="4" t="s">
        <v>22</v>
      </c>
      <c r="C8" s="2">
        <v>0</v>
      </c>
      <c r="D8" s="2">
        <v>27.26</v>
      </c>
      <c r="E8" s="2">
        <f t="shared" si="0"/>
        <v>27.26</v>
      </c>
      <c r="F8" s="8" t="s">
        <v>13</v>
      </c>
      <c r="G8" s="7">
        <v>5891.97</v>
      </c>
      <c r="H8" s="21">
        <f t="shared" si="1"/>
        <v>160615.10220000002</v>
      </c>
    </row>
    <row r="9" spans="1:8" ht="90">
      <c r="A9" s="3" t="s">
        <v>101</v>
      </c>
      <c r="B9" s="4" t="s">
        <v>24</v>
      </c>
      <c r="C9" s="2">
        <v>0</v>
      </c>
      <c r="D9" s="2">
        <v>12.39</v>
      </c>
      <c r="E9" s="2">
        <f t="shared" si="0"/>
        <v>12.39</v>
      </c>
      <c r="F9" s="5" t="s">
        <v>13</v>
      </c>
      <c r="G9" s="7">
        <v>6092.63</v>
      </c>
      <c r="H9" s="21">
        <f t="shared" si="1"/>
        <v>75487.685700000002</v>
      </c>
    </row>
    <row r="10" spans="1:8" ht="45">
      <c r="A10" s="4" t="s">
        <v>49</v>
      </c>
      <c r="B10" s="4" t="s">
        <v>19</v>
      </c>
      <c r="C10" s="2">
        <v>13.25</v>
      </c>
      <c r="D10" s="2">
        <v>162.63999999999999</v>
      </c>
      <c r="E10" s="2">
        <f t="shared" si="0"/>
        <v>175.89</v>
      </c>
      <c r="F10" s="4" t="s">
        <v>20</v>
      </c>
      <c r="G10" s="4">
        <v>184.61</v>
      </c>
      <c r="H10" s="21">
        <f t="shared" si="1"/>
        <v>32471.052899999999</v>
      </c>
    </row>
    <row r="11" spans="1:8" ht="105">
      <c r="A11" s="4" t="s">
        <v>102</v>
      </c>
      <c r="B11" s="4" t="s">
        <v>26</v>
      </c>
      <c r="C11" s="2">
        <v>0</v>
      </c>
      <c r="D11" s="2">
        <v>1.3129999999999999</v>
      </c>
      <c r="E11" s="2">
        <f t="shared" si="0"/>
        <v>1.3129999999999999</v>
      </c>
      <c r="F11" s="4" t="s">
        <v>27</v>
      </c>
      <c r="G11" s="4">
        <v>79086.94</v>
      </c>
      <c r="H11" s="21">
        <f t="shared" si="1"/>
        <v>103841.15222</v>
      </c>
    </row>
    <row r="12" spans="1:8" ht="120">
      <c r="A12" s="4" t="s">
        <v>103</v>
      </c>
      <c r="B12" s="4" t="s">
        <v>29</v>
      </c>
      <c r="C12" s="2">
        <v>0</v>
      </c>
      <c r="D12" s="2">
        <v>1.95</v>
      </c>
      <c r="E12" s="2">
        <f t="shared" si="0"/>
        <v>1.95</v>
      </c>
      <c r="F12" s="4" t="s">
        <v>27</v>
      </c>
      <c r="G12" s="4">
        <v>77259.94</v>
      </c>
      <c r="H12" s="21">
        <f t="shared" si="1"/>
        <v>150656.883</v>
      </c>
    </row>
    <row r="13" spans="1:8" ht="30">
      <c r="A13" s="5">
        <v>9</v>
      </c>
      <c r="B13" s="4" t="s">
        <v>9</v>
      </c>
      <c r="C13" s="2">
        <v>5</v>
      </c>
      <c r="D13" s="2">
        <v>8</v>
      </c>
      <c r="E13" s="2">
        <f t="shared" si="0"/>
        <v>13</v>
      </c>
      <c r="F13" s="4" t="s">
        <v>10</v>
      </c>
      <c r="G13" s="4">
        <v>330.4</v>
      </c>
      <c r="H13" s="21">
        <f t="shared" si="1"/>
        <v>4295.2</v>
      </c>
    </row>
    <row r="14" spans="1:8" ht="135">
      <c r="A14" s="4" t="s">
        <v>104</v>
      </c>
      <c r="B14" s="4" t="s">
        <v>48</v>
      </c>
      <c r="C14" s="2">
        <v>19.82</v>
      </c>
      <c r="D14" s="2">
        <v>0</v>
      </c>
      <c r="E14" s="2">
        <f t="shared" si="0"/>
        <v>19.82</v>
      </c>
      <c r="F14" s="4" t="s">
        <v>13</v>
      </c>
      <c r="G14" s="4">
        <v>4858.76</v>
      </c>
      <c r="H14" s="21">
        <f t="shared" si="1"/>
        <v>96300.623200000002</v>
      </c>
    </row>
    <row r="15" spans="1:8">
      <c r="A15" s="8">
        <v>11</v>
      </c>
      <c r="B15" s="10" t="s">
        <v>30</v>
      </c>
      <c r="C15" s="2"/>
      <c r="D15" s="2"/>
      <c r="E15" s="2"/>
      <c r="F15" s="5"/>
      <c r="G15" s="11"/>
      <c r="H15" s="21">
        <f t="shared" si="1"/>
        <v>0</v>
      </c>
    </row>
    <row r="16" spans="1:8">
      <c r="A16" s="4" t="s">
        <v>31</v>
      </c>
      <c r="B16" s="4" t="s">
        <v>32</v>
      </c>
      <c r="C16" s="2">
        <v>8.52</v>
      </c>
      <c r="D16" s="2">
        <v>17.05</v>
      </c>
      <c r="E16" s="2">
        <f t="shared" si="0"/>
        <v>25.57</v>
      </c>
      <c r="F16" s="4" t="s">
        <v>13</v>
      </c>
      <c r="G16" s="4">
        <v>893.67</v>
      </c>
      <c r="H16" s="21">
        <f t="shared" si="1"/>
        <v>22851.141899999999</v>
      </c>
    </row>
    <row r="17" spans="1:8">
      <c r="A17" s="4" t="s">
        <v>33</v>
      </c>
      <c r="B17" s="4" t="s">
        <v>105</v>
      </c>
      <c r="C17" s="2">
        <v>9.91</v>
      </c>
      <c r="D17" s="2">
        <v>6.2</v>
      </c>
      <c r="E17" s="2">
        <f t="shared" si="0"/>
        <v>16.11</v>
      </c>
      <c r="F17" s="4" t="s">
        <v>13</v>
      </c>
      <c r="G17" s="4">
        <v>363.98</v>
      </c>
      <c r="H17" s="21">
        <f t="shared" si="1"/>
        <v>5863.7178000000004</v>
      </c>
    </row>
    <row r="18" spans="1:8">
      <c r="A18" s="4" t="s">
        <v>35</v>
      </c>
      <c r="B18" s="4" t="s">
        <v>106</v>
      </c>
      <c r="C18" s="2">
        <v>17.05</v>
      </c>
      <c r="D18" s="2">
        <v>34.1</v>
      </c>
      <c r="E18" s="2">
        <f t="shared" si="0"/>
        <v>51.150000000000006</v>
      </c>
      <c r="F18" s="4" t="s">
        <v>13</v>
      </c>
      <c r="G18" s="4">
        <v>496.4</v>
      </c>
      <c r="H18" s="21">
        <f t="shared" si="1"/>
        <v>25390.86</v>
      </c>
    </row>
    <row r="19" spans="1:8">
      <c r="A19" s="4" t="s">
        <v>37</v>
      </c>
      <c r="B19" s="4" t="s">
        <v>107</v>
      </c>
      <c r="C19" s="2">
        <v>16.649999999999999</v>
      </c>
      <c r="D19" s="2">
        <v>10.41</v>
      </c>
      <c r="E19" s="2">
        <f t="shared" si="0"/>
        <v>27.06</v>
      </c>
      <c r="F19" s="4" t="s">
        <v>13</v>
      </c>
      <c r="G19" s="4">
        <v>819.59</v>
      </c>
      <c r="H19" s="21">
        <f t="shared" si="1"/>
        <v>22178.1054</v>
      </c>
    </row>
    <row r="20" spans="1:8">
      <c r="A20" s="4" t="s">
        <v>39</v>
      </c>
      <c r="B20" s="4" t="s">
        <v>40</v>
      </c>
      <c r="C20" s="2">
        <v>32.909999999999997</v>
      </c>
      <c r="D20" s="2">
        <v>66.16</v>
      </c>
      <c r="E20" s="2">
        <f t="shared" si="0"/>
        <v>99.07</v>
      </c>
      <c r="F20" s="4" t="s">
        <v>13</v>
      </c>
      <c r="G20" s="4">
        <v>177.1</v>
      </c>
      <c r="H20" s="21">
        <f t="shared" si="1"/>
        <v>17545.296999999999</v>
      </c>
    </row>
    <row r="21" spans="1:8" ht="15.75">
      <c r="A21" s="8"/>
      <c r="B21" s="10"/>
      <c r="C21" s="11"/>
      <c r="D21" s="11"/>
      <c r="E21" s="11"/>
      <c r="F21" s="5"/>
      <c r="G21" s="11" t="s">
        <v>41</v>
      </c>
      <c r="H21" s="20">
        <f>SUM(H5:H20)</f>
        <v>778371.00152000005</v>
      </c>
    </row>
    <row r="22" spans="1:8" ht="30">
      <c r="A22" s="8"/>
      <c r="B22" s="10"/>
      <c r="C22" s="11"/>
      <c r="D22" s="11"/>
      <c r="E22" s="11"/>
      <c r="F22" s="5"/>
      <c r="G22" s="4" t="s">
        <v>42</v>
      </c>
      <c r="H22" s="4">
        <f>H21*12/100</f>
        <v>93404.520182400011</v>
      </c>
    </row>
    <row r="23" spans="1:8">
      <c r="A23" s="8"/>
      <c r="B23" s="10"/>
      <c r="C23" s="11"/>
      <c r="D23" s="11"/>
      <c r="E23" s="11"/>
      <c r="F23" s="5"/>
      <c r="G23" s="4"/>
      <c r="H23" s="4">
        <f>H22+H21</f>
        <v>871775.52170240006</v>
      </c>
    </row>
    <row r="24" spans="1:8" ht="30">
      <c r="A24" s="8"/>
      <c r="B24" s="10"/>
      <c r="C24" s="11"/>
      <c r="D24" s="11"/>
      <c r="E24" s="11"/>
      <c r="F24" s="5"/>
      <c r="G24" s="4" t="s">
        <v>43</v>
      </c>
      <c r="H24" s="4">
        <f>H23*1/100</f>
        <v>8717.7552170240015</v>
      </c>
    </row>
    <row r="25" spans="1:8">
      <c r="A25" s="8"/>
      <c r="B25" s="10"/>
      <c r="C25" s="11"/>
      <c r="D25" s="11"/>
      <c r="E25" s="11"/>
      <c r="F25" s="5"/>
      <c r="G25" s="4" t="s">
        <v>44</v>
      </c>
      <c r="H25" s="4">
        <f>H24+H23</f>
        <v>880493.27691942407</v>
      </c>
    </row>
  </sheetData>
  <mergeCells count="3">
    <mergeCell ref="A1:H1"/>
    <mergeCell ref="A2:H2"/>
    <mergeCell ref="A3:H3"/>
  </mergeCells>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2"/>
    <col min="2" max="2" width="45.28515625" style="6" customWidth="1"/>
    <col min="3" max="3" width="10.140625" style="1" customWidth="1"/>
    <col min="4" max="4" width="9.140625" style="13"/>
    <col min="5" max="5" width="9.7109375" style="1" bestFit="1" customWidth="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108</v>
      </c>
      <c r="B3" s="30"/>
      <c r="C3" s="30"/>
      <c r="D3" s="30"/>
      <c r="E3" s="30"/>
      <c r="F3" s="30"/>
    </row>
    <row r="4" spans="1:6">
      <c r="A4" s="2" t="s">
        <v>3</v>
      </c>
      <c r="B4" s="2" t="s">
        <v>4</v>
      </c>
      <c r="C4" s="2" t="s">
        <v>5</v>
      </c>
      <c r="D4" s="2" t="s">
        <v>6</v>
      </c>
      <c r="E4" s="2" t="s">
        <v>7</v>
      </c>
      <c r="F4" s="2" t="s">
        <v>8</v>
      </c>
    </row>
    <row r="5" spans="1:6" ht="135">
      <c r="A5" s="3" t="s">
        <v>109</v>
      </c>
      <c r="B5" s="4" t="s">
        <v>48</v>
      </c>
      <c r="C5" s="21">
        <v>30.98</v>
      </c>
      <c r="D5" s="8" t="s">
        <v>13</v>
      </c>
      <c r="E5" s="7">
        <v>4858.76</v>
      </c>
      <c r="F5" s="21">
        <f t="shared" ref="F5:F7" si="0">C5*E5</f>
        <v>150524.3848</v>
      </c>
    </row>
    <row r="6" spans="1:6" ht="90">
      <c r="A6" s="3" t="s">
        <v>110</v>
      </c>
      <c r="B6" s="4" t="s">
        <v>24</v>
      </c>
      <c r="C6" s="7">
        <v>8.73</v>
      </c>
      <c r="D6" s="5" t="s">
        <v>13</v>
      </c>
      <c r="E6" s="7">
        <v>6092.63</v>
      </c>
      <c r="F6" s="4">
        <f t="shared" si="0"/>
        <v>53188.659900000006</v>
      </c>
    </row>
    <row r="7" spans="1:6" ht="120">
      <c r="A7" s="4" t="s">
        <v>111</v>
      </c>
      <c r="B7" s="4" t="s">
        <v>29</v>
      </c>
      <c r="C7" s="4">
        <v>0.80200000000000005</v>
      </c>
      <c r="D7" s="4" t="s">
        <v>27</v>
      </c>
      <c r="E7" s="4">
        <v>77259.94</v>
      </c>
      <c r="F7" s="4">
        <f t="shared" si="0"/>
        <v>61962.471880000005</v>
      </c>
    </row>
    <row r="8" spans="1:6" ht="60">
      <c r="A8" s="4" t="s">
        <v>112</v>
      </c>
      <c r="B8" s="4" t="s">
        <v>86</v>
      </c>
      <c r="C8" s="16">
        <v>51.97</v>
      </c>
      <c r="D8" s="4" t="s">
        <v>20</v>
      </c>
      <c r="E8" s="18">
        <v>184.61</v>
      </c>
      <c r="F8" s="4">
        <f>ROUND(E8*C8,2)</f>
        <v>9594.18</v>
      </c>
    </row>
    <row r="9" spans="1:6">
      <c r="A9" s="8">
        <v>5</v>
      </c>
      <c r="B9" s="10" t="s">
        <v>30</v>
      </c>
      <c r="C9" s="2"/>
      <c r="D9" s="5"/>
      <c r="E9" s="11"/>
      <c r="F9" s="21"/>
    </row>
    <row r="10" spans="1:6">
      <c r="A10" s="8" t="s">
        <v>31</v>
      </c>
      <c r="B10" s="4" t="s">
        <v>32</v>
      </c>
      <c r="C10" s="4">
        <v>17.059999999999999</v>
      </c>
      <c r="D10" s="4" t="s">
        <v>13</v>
      </c>
      <c r="E10" s="4">
        <v>893.67</v>
      </c>
      <c r="F10" s="4">
        <f t="shared" ref="F10:F11" si="1">C10*E10</f>
        <v>15246.010199999999</v>
      </c>
    </row>
    <row r="11" spans="1:6">
      <c r="A11" s="8" t="s">
        <v>33</v>
      </c>
      <c r="B11" s="4" t="s">
        <v>38</v>
      </c>
      <c r="C11" s="4">
        <v>34.119999999999997</v>
      </c>
      <c r="D11" s="4" t="s">
        <v>13</v>
      </c>
      <c r="E11" s="4">
        <v>496.4</v>
      </c>
      <c r="F11" s="4">
        <f t="shared" si="1"/>
        <v>16937.167999999998</v>
      </c>
    </row>
    <row r="12" spans="1:6" ht="15.75">
      <c r="A12" s="8"/>
      <c r="B12" s="10"/>
      <c r="C12" s="11"/>
      <c r="D12" s="5"/>
      <c r="E12" s="11" t="s">
        <v>41</v>
      </c>
      <c r="F12" s="20">
        <f>SUM(F5:F11)</f>
        <v>307452.87478000001</v>
      </c>
    </row>
    <row r="13" spans="1:6" ht="18.75" customHeight="1">
      <c r="A13" s="4"/>
      <c r="B13" s="4"/>
      <c r="C13" s="4"/>
      <c r="D13" s="4"/>
      <c r="E13" s="4" t="s">
        <v>42</v>
      </c>
      <c r="F13" s="4">
        <f>F12*12/100</f>
        <v>36894.344973600004</v>
      </c>
    </row>
    <row r="14" spans="1:6" ht="18.75" customHeight="1">
      <c r="A14" s="4"/>
      <c r="B14" s="4"/>
      <c r="C14" s="4"/>
      <c r="D14" s="4"/>
      <c r="E14" s="4"/>
      <c r="F14" s="4">
        <f>F13+F12</f>
        <v>344347.21975360002</v>
      </c>
    </row>
    <row r="15" spans="1:6" ht="18.75" customHeight="1">
      <c r="A15" s="4"/>
      <c r="B15" s="4"/>
      <c r="C15" s="4"/>
      <c r="D15" s="4"/>
      <c r="E15" s="4" t="s">
        <v>43</v>
      </c>
      <c r="F15" s="4">
        <f>F14*1/100</f>
        <v>3443.4721975360003</v>
      </c>
    </row>
    <row r="16" spans="1:6" ht="18.75" customHeight="1">
      <c r="A16" s="4"/>
      <c r="B16" s="4"/>
      <c r="C16" s="4"/>
      <c r="D16" s="4"/>
      <c r="E16" s="4" t="s">
        <v>41</v>
      </c>
      <c r="F16" s="4">
        <f>F15+F14</f>
        <v>347790.69195113599</v>
      </c>
    </row>
  </sheetData>
  <mergeCells count="3">
    <mergeCell ref="A1:F1"/>
    <mergeCell ref="A2:F2"/>
    <mergeCell ref="A3:F3"/>
  </mergeCells>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48.75" customHeight="1">
      <c r="A3" s="30" t="s">
        <v>113</v>
      </c>
      <c r="B3" s="30"/>
      <c r="C3" s="30"/>
      <c r="D3" s="30"/>
      <c r="E3" s="30"/>
      <c r="F3" s="30"/>
    </row>
    <row r="4" spans="1:6">
      <c r="A4" s="2" t="s">
        <v>3</v>
      </c>
      <c r="B4" s="2" t="s">
        <v>4</v>
      </c>
      <c r="C4" s="2" t="s">
        <v>5</v>
      </c>
      <c r="D4" s="2" t="s">
        <v>6</v>
      </c>
      <c r="E4" s="2" t="s">
        <v>7</v>
      </c>
      <c r="F4" s="2" t="s">
        <v>8</v>
      </c>
    </row>
    <row r="5" spans="1:6" ht="120">
      <c r="A5" s="4" t="s">
        <v>114</v>
      </c>
      <c r="B5" s="4" t="s">
        <v>12</v>
      </c>
      <c r="C5" s="7">
        <v>53.11</v>
      </c>
      <c r="D5" s="4" t="s">
        <v>13</v>
      </c>
      <c r="E5" s="7">
        <v>153.84</v>
      </c>
      <c r="F5" s="4">
        <f t="shared" ref="F5:F11" si="0">ROUND(E5*C5,2)</f>
        <v>8170.44</v>
      </c>
    </row>
    <row r="6" spans="1:6" ht="105">
      <c r="A6" s="4" t="s">
        <v>95</v>
      </c>
      <c r="B6" s="4" t="s">
        <v>79</v>
      </c>
      <c r="C6" s="7">
        <v>4.43</v>
      </c>
      <c r="D6" s="4" t="s">
        <v>13</v>
      </c>
      <c r="E6" s="7">
        <v>415.58</v>
      </c>
      <c r="F6" s="4">
        <f t="shared" si="0"/>
        <v>1841.02</v>
      </c>
    </row>
    <row r="7" spans="1:6" ht="90">
      <c r="A7" s="4" t="s">
        <v>115</v>
      </c>
      <c r="B7" s="4" t="s">
        <v>80</v>
      </c>
      <c r="C7" s="7">
        <v>7.38</v>
      </c>
      <c r="D7" s="4" t="s">
        <v>13</v>
      </c>
      <c r="E7" s="7">
        <v>1438.96</v>
      </c>
      <c r="F7" s="4">
        <f t="shared" si="0"/>
        <v>10619.52</v>
      </c>
    </row>
    <row r="8" spans="1:6" ht="135">
      <c r="A8" s="4" t="s">
        <v>116</v>
      </c>
      <c r="B8" s="4" t="s">
        <v>117</v>
      </c>
      <c r="C8" s="7">
        <v>19.48</v>
      </c>
      <c r="D8" s="4" t="s">
        <v>13</v>
      </c>
      <c r="E8" s="7">
        <v>5810.71</v>
      </c>
      <c r="F8" s="4">
        <f t="shared" si="0"/>
        <v>113192.63</v>
      </c>
    </row>
    <row r="9" spans="1:6" ht="105">
      <c r="A9" s="4" t="s">
        <v>118</v>
      </c>
      <c r="B9" s="4" t="s">
        <v>24</v>
      </c>
      <c r="C9" s="7">
        <v>8.86</v>
      </c>
      <c r="D9" s="4" t="s">
        <v>13</v>
      </c>
      <c r="E9" s="7">
        <v>6092.63</v>
      </c>
      <c r="F9" s="4">
        <f t="shared" si="0"/>
        <v>53980.7</v>
      </c>
    </row>
    <row r="10" spans="1:6" ht="120">
      <c r="A10" s="4" t="s">
        <v>119</v>
      </c>
      <c r="B10" s="4" t="s">
        <v>26</v>
      </c>
      <c r="C10" s="4">
        <v>0.9</v>
      </c>
      <c r="D10" s="4" t="s">
        <v>27</v>
      </c>
      <c r="E10" s="4">
        <v>79086.94</v>
      </c>
      <c r="F10" s="4">
        <f t="shared" ref="F10" si="1">C10*E10</f>
        <v>71178.245999999999</v>
      </c>
    </row>
    <row r="11" spans="1:6" ht="120">
      <c r="A11" s="4" t="s">
        <v>85</v>
      </c>
      <c r="B11" s="4" t="s">
        <v>29</v>
      </c>
      <c r="C11" s="7">
        <v>1.5</v>
      </c>
      <c r="D11" s="4" t="s">
        <v>27</v>
      </c>
      <c r="E11" s="7">
        <v>77259.94</v>
      </c>
      <c r="F11" s="4">
        <f t="shared" si="0"/>
        <v>115889.91</v>
      </c>
    </row>
    <row r="12" spans="1:6" ht="60">
      <c r="A12" s="4" t="s">
        <v>57</v>
      </c>
      <c r="B12" s="4" t="s">
        <v>86</v>
      </c>
      <c r="C12" s="16">
        <v>185.87</v>
      </c>
      <c r="D12" s="4" t="s">
        <v>20</v>
      </c>
      <c r="E12" s="18">
        <v>184.61</v>
      </c>
      <c r="F12" s="4">
        <f>ROUND(E12*C12,2)</f>
        <v>34313.46</v>
      </c>
    </row>
    <row r="13" spans="1:6">
      <c r="A13" s="5">
        <v>9</v>
      </c>
      <c r="B13" s="19" t="s">
        <v>30</v>
      </c>
      <c r="C13" s="19"/>
      <c r="D13" s="19"/>
      <c r="E13" s="19"/>
      <c r="F13" s="4"/>
    </row>
    <row r="14" spans="1:6">
      <c r="A14" s="8" t="s">
        <v>31</v>
      </c>
      <c r="B14" s="4" t="s">
        <v>32</v>
      </c>
      <c r="C14" s="4">
        <v>12.19</v>
      </c>
      <c r="D14" s="4" t="s">
        <v>13</v>
      </c>
      <c r="E14" s="4">
        <v>893.67</v>
      </c>
      <c r="F14" s="4">
        <f t="shared" ref="F14:F18" si="2">C14*E14</f>
        <v>10893.837299999999</v>
      </c>
    </row>
    <row r="15" spans="1:6">
      <c r="A15" s="8" t="s">
        <v>33</v>
      </c>
      <c r="B15" s="4" t="s">
        <v>50</v>
      </c>
      <c r="C15" s="4">
        <v>4.43</v>
      </c>
      <c r="D15" s="4" t="s">
        <v>13</v>
      </c>
      <c r="E15" s="4">
        <v>363.98</v>
      </c>
      <c r="F15" s="4">
        <f t="shared" si="2"/>
        <v>1612.4313999999999</v>
      </c>
    </row>
    <row r="16" spans="1:6">
      <c r="A16" s="8" t="s">
        <v>35</v>
      </c>
      <c r="B16" s="4" t="s">
        <v>36</v>
      </c>
      <c r="C16" s="4">
        <v>7.38</v>
      </c>
      <c r="D16" s="4" t="s">
        <v>13</v>
      </c>
      <c r="E16" s="4">
        <v>819.59</v>
      </c>
      <c r="F16" s="4">
        <f t="shared" si="2"/>
        <v>6048.5742</v>
      </c>
    </row>
    <row r="17" spans="1:6">
      <c r="A17" s="8" t="s">
        <v>37</v>
      </c>
      <c r="B17" s="4" t="s">
        <v>38</v>
      </c>
      <c r="C17" s="4">
        <v>24.38</v>
      </c>
      <c r="D17" s="4" t="s">
        <v>13</v>
      </c>
      <c r="E17" s="4">
        <v>496.4</v>
      </c>
      <c r="F17" s="4">
        <f t="shared" si="2"/>
        <v>12102.231999999998</v>
      </c>
    </row>
    <row r="18" spans="1:6">
      <c r="A18" s="8" t="s">
        <v>39</v>
      </c>
      <c r="B18" s="4" t="s">
        <v>40</v>
      </c>
      <c r="C18" s="4">
        <v>53.11</v>
      </c>
      <c r="D18" s="4" t="s">
        <v>13</v>
      </c>
      <c r="E18" s="4">
        <v>177.1</v>
      </c>
      <c r="F18" s="4">
        <f t="shared" si="2"/>
        <v>9405.780999999999</v>
      </c>
    </row>
    <row r="19" spans="1:6" ht="15.75">
      <c r="A19" s="31" t="s">
        <v>92</v>
      </c>
      <c r="B19" s="31"/>
      <c r="C19" s="31"/>
      <c r="D19" s="31"/>
      <c r="E19" s="31"/>
      <c r="F19" s="20">
        <f>SUM(F5:F18)</f>
        <v>449248.78190000006</v>
      </c>
    </row>
    <row r="20" spans="1:6" ht="18.75" customHeight="1">
      <c r="A20" s="4"/>
      <c r="B20" s="4"/>
      <c r="C20" s="4"/>
      <c r="D20" s="4"/>
      <c r="E20" s="4" t="s">
        <v>42</v>
      </c>
      <c r="F20" s="4">
        <f>F19*12/100</f>
        <v>53909.853828000007</v>
      </c>
    </row>
    <row r="21" spans="1:6" ht="18.75" customHeight="1">
      <c r="A21" s="4"/>
      <c r="B21" s="4"/>
      <c r="C21" s="4"/>
      <c r="D21" s="4"/>
      <c r="E21" s="4"/>
      <c r="F21" s="4">
        <f>F20+F19</f>
        <v>503158.63572800008</v>
      </c>
    </row>
    <row r="22" spans="1:6" ht="18.75" customHeight="1">
      <c r="A22" s="4"/>
      <c r="B22" s="4"/>
      <c r="C22" s="4"/>
      <c r="D22" s="4"/>
      <c r="E22" s="4" t="s">
        <v>43</v>
      </c>
      <c r="F22" s="4">
        <f>F21*1/100</f>
        <v>5031.5863572800008</v>
      </c>
    </row>
    <row r="23" spans="1:6" ht="18.75" customHeight="1">
      <c r="A23" s="4"/>
      <c r="B23" s="4"/>
      <c r="C23" s="4"/>
      <c r="D23" s="4"/>
      <c r="E23" s="4" t="s">
        <v>41</v>
      </c>
      <c r="F23" s="4">
        <f>F22+F21</f>
        <v>508190.22208528011</v>
      </c>
    </row>
  </sheetData>
  <mergeCells count="4">
    <mergeCell ref="A1:F1"/>
    <mergeCell ref="A2:F2"/>
    <mergeCell ref="A3:F3"/>
    <mergeCell ref="A19:E19"/>
  </mergeCells>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10.5703125" style="22" bestFit="1" customWidth="1"/>
    <col min="2" max="2" width="40" style="24" customWidth="1"/>
    <col min="3" max="3" width="14.5703125" style="22" customWidth="1"/>
    <col min="4" max="4" width="8.7109375" style="22" customWidth="1"/>
    <col min="5" max="5" width="18.42578125" style="22" customWidth="1"/>
    <col min="6" max="6" width="20.5703125" style="22" bestFit="1" customWidth="1"/>
    <col min="7" max="7" width="0" style="22" hidden="1" customWidth="1"/>
    <col min="8" max="16384" width="9.140625" style="22"/>
  </cols>
  <sheetData>
    <row r="1" spans="1:7" ht="18.75">
      <c r="A1" s="29" t="s">
        <v>0</v>
      </c>
      <c r="B1" s="29"/>
      <c r="C1" s="29"/>
      <c r="D1" s="29"/>
      <c r="E1" s="29"/>
      <c r="F1" s="29"/>
    </row>
    <row r="2" spans="1:7" ht="18.75">
      <c r="A2" s="29" t="s">
        <v>1</v>
      </c>
      <c r="B2" s="29"/>
      <c r="C2" s="29"/>
      <c r="D2" s="29"/>
      <c r="E2" s="29"/>
      <c r="F2" s="29"/>
    </row>
    <row r="3" spans="1:7" ht="39" customHeight="1">
      <c r="A3" s="30" t="s">
        <v>120</v>
      </c>
      <c r="B3" s="30"/>
      <c r="C3" s="30"/>
      <c r="D3" s="30"/>
      <c r="E3" s="30"/>
      <c r="F3" s="30"/>
    </row>
    <row r="4" spans="1:7">
      <c r="A4" s="23" t="s">
        <v>3</v>
      </c>
      <c r="B4" s="23" t="s">
        <v>4</v>
      </c>
      <c r="C4" s="23" t="s">
        <v>5</v>
      </c>
      <c r="D4" s="23" t="s">
        <v>6</v>
      </c>
      <c r="E4" s="23" t="s">
        <v>7</v>
      </c>
      <c r="F4" s="23" t="s">
        <v>8</v>
      </c>
    </row>
    <row r="5" spans="1:7" ht="135">
      <c r="A5" s="4" t="s">
        <v>121</v>
      </c>
      <c r="B5" s="4" t="s">
        <v>117</v>
      </c>
      <c r="C5" s="4">
        <v>35.409999999999997</v>
      </c>
      <c r="D5" s="4" t="s">
        <v>62</v>
      </c>
      <c r="E5" s="4">
        <v>4858.76</v>
      </c>
      <c r="F5" s="4">
        <f t="shared" ref="F5:F9" si="0">C5*E5</f>
        <v>172048.69159999999</v>
      </c>
      <c r="G5" s="22">
        <v>172052.41</v>
      </c>
    </row>
    <row r="6" spans="1:7" s="1" customFormat="1" ht="45">
      <c r="A6" s="4" t="s">
        <v>122</v>
      </c>
      <c r="B6" s="4" t="s">
        <v>19</v>
      </c>
      <c r="C6" s="4">
        <v>23.24</v>
      </c>
      <c r="D6" s="4" t="s">
        <v>20</v>
      </c>
      <c r="E6" s="4">
        <v>184.61</v>
      </c>
      <c r="F6" s="4">
        <f t="shared" si="0"/>
        <v>4290.3364000000001</v>
      </c>
      <c r="G6" s="1">
        <v>4289.2700000000004</v>
      </c>
    </row>
    <row r="7" spans="1:7">
      <c r="A7" s="5">
        <v>3</v>
      </c>
      <c r="B7" s="4" t="s">
        <v>123</v>
      </c>
      <c r="C7" s="4"/>
      <c r="D7" s="4"/>
      <c r="E7" s="4"/>
      <c r="F7" s="4"/>
    </row>
    <row r="8" spans="1:7" ht="21" customHeight="1">
      <c r="A8" s="4" t="s">
        <v>31</v>
      </c>
      <c r="B8" s="4" t="s">
        <v>124</v>
      </c>
      <c r="C8" s="4">
        <v>15.2</v>
      </c>
      <c r="D8" s="4" t="s">
        <v>62</v>
      </c>
      <c r="E8" s="4">
        <v>893.67</v>
      </c>
      <c r="F8" s="4">
        <f t="shared" si="0"/>
        <v>13583.784</v>
      </c>
      <c r="G8" s="22">
        <v>13574.85</v>
      </c>
    </row>
    <row r="9" spans="1:7" ht="21" customHeight="1">
      <c r="A9" s="4" t="s">
        <v>33</v>
      </c>
      <c r="B9" s="4" t="s">
        <v>125</v>
      </c>
      <c r="C9" s="4">
        <v>30.4</v>
      </c>
      <c r="D9" s="4" t="s">
        <v>62</v>
      </c>
      <c r="E9" s="4">
        <v>496.4</v>
      </c>
      <c r="F9" s="4">
        <f t="shared" si="0"/>
        <v>15090.56</v>
      </c>
      <c r="G9" s="22">
        <v>22620.95</v>
      </c>
    </row>
    <row r="10" spans="1:7">
      <c r="A10" s="4"/>
      <c r="B10" s="4"/>
      <c r="C10" s="4"/>
      <c r="D10" s="4"/>
      <c r="E10" s="4" t="s">
        <v>92</v>
      </c>
      <c r="F10" s="4">
        <f>SUM(F5:F9)</f>
        <v>205013.37199999997</v>
      </c>
    </row>
    <row r="11" spans="1:7" s="1" customFormat="1">
      <c r="A11" s="4"/>
      <c r="B11" s="4"/>
      <c r="C11" s="4"/>
      <c r="D11" s="4"/>
      <c r="E11" s="4" t="s">
        <v>42</v>
      </c>
      <c r="F11" s="4">
        <f>F10*12/100</f>
        <v>24601.604639999998</v>
      </c>
    </row>
    <row r="12" spans="1:7" s="1" customFormat="1">
      <c r="A12" s="4"/>
      <c r="B12" s="4"/>
      <c r="C12" s="4"/>
      <c r="D12" s="4"/>
      <c r="E12" s="4"/>
      <c r="F12" s="4">
        <f>F11+F10</f>
        <v>229614.97663999998</v>
      </c>
    </row>
    <row r="13" spans="1:7" s="1" customFormat="1">
      <c r="A13" s="4"/>
      <c r="B13" s="4"/>
      <c r="C13" s="4"/>
      <c r="D13" s="4"/>
      <c r="E13" s="4" t="s">
        <v>43</v>
      </c>
      <c r="F13" s="4">
        <f>F12*1/100</f>
        <v>2296.1497663999999</v>
      </c>
    </row>
    <row r="14" spans="1:7" s="1" customFormat="1">
      <c r="A14" s="4"/>
      <c r="B14" s="4"/>
      <c r="C14" s="4"/>
      <c r="D14" s="4"/>
      <c r="E14" s="4" t="s">
        <v>41</v>
      </c>
      <c r="F14" s="4">
        <v>231900</v>
      </c>
    </row>
    <row r="18" spans="6:6">
      <c r="F18" s="25"/>
    </row>
    <row r="21" spans="6:6">
      <c r="F21" s="25"/>
    </row>
  </sheetData>
  <mergeCells count="3">
    <mergeCell ref="A1:F1"/>
    <mergeCell ref="A2:F2"/>
    <mergeCell ref="A3:F3"/>
  </mergeCells>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F16"/>
  <sheetViews>
    <sheetView workbookViewId="0">
      <selection activeCell="A3" sqref="A3:F3"/>
    </sheetView>
  </sheetViews>
  <sheetFormatPr defaultRowHeight="15"/>
  <cols>
    <col min="1" max="1" width="9.140625" style="12"/>
    <col min="2" max="2" width="45.28515625" style="6" customWidth="1"/>
    <col min="3" max="3" width="10.140625" style="1" customWidth="1"/>
    <col min="4" max="4" width="9.140625" style="13"/>
    <col min="5" max="5" width="9.7109375" style="1" bestFit="1" customWidth="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126</v>
      </c>
      <c r="B3" s="30"/>
      <c r="C3" s="30"/>
      <c r="D3" s="30"/>
      <c r="E3" s="30"/>
      <c r="F3" s="30"/>
    </row>
    <row r="4" spans="1:6">
      <c r="A4" s="2" t="s">
        <v>3</v>
      </c>
      <c r="B4" s="2" t="s">
        <v>4</v>
      </c>
      <c r="C4" s="2" t="s">
        <v>5</v>
      </c>
      <c r="D4" s="2" t="s">
        <v>6</v>
      </c>
      <c r="E4" s="2" t="s">
        <v>7</v>
      </c>
      <c r="F4" s="2" t="s">
        <v>8</v>
      </c>
    </row>
    <row r="5" spans="1:6" ht="135">
      <c r="A5" s="3" t="s">
        <v>109</v>
      </c>
      <c r="B5" s="4" t="s">
        <v>48</v>
      </c>
      <c r="C5" s="21">
        <v>23.61</v>
      </c>
      <c r="D5" s="8" t="s">
        <v>13</v>
      </c>
      <c r="E5" s="7">
        <v>4858.76</v>
      </c>
      <c r="F5" s="21">
        <f t="shared" ref="F5:F7" si="0">C5*E5</f>
        <v>114715.3236</v>
      </c>
    </row>
    <row r="6" spans="1:6" ht="90">
      <c r="A6" s="3" t="s">
        <v>110</v>
      </c>
      <c r="B6" s="4" t="s">
        <v>24</v>
      </c>
      <c r="C6" s="7">
        <v>4.72</v>
      </c>
      <c r="D6" s="5" t="s">
        <v>13</v>
      </c>
      <c r="E6" s="7">
        <v>6092.63</v>
      </c>
      <c r="F6" s="4">
        <f t="shared" si="0"/>
        <v>28757.213599999999</v>
      </c>
    </row>
    <row r="7" spans="1:6" ht="120">
      <c r="A7" s="4" t="s">
        <v>111</v>
      </c>
      <c r="B7" s="4" t="s">
        <v>29</v>
      </c>
      <c r="C7" s="4">
        <v>0.433</v>
      </c>
      <c r="D7" s="4" t="s">
        <v>27</v>
      </c>
      <c r="E7" s="4">
        <v>77259.94</v>
      </c>
      <c r="F7" s="4">
        <f t="shared" si="0"/>
        <v>33453.554020000003</v>
      </c>
    </row>
    <row r="8" spans="1:6" ht="60">
      <c r="A8" s="4" t="s">
        <v>112</v>
      </c>
      <c r="B8" s="4" t="s">
        <v>86</v>
      </c>
      <c r="C8" s="16">
        <v>27.89</v>
      </c>
      <c r="D8" s="4" t="s">
        <v>20</v>
      </c>
      <c r="E8" s="18">
        <v>184.61</v>
      </c>
      <c r="F8" s="4">
        <f>ROUND(E8*C8,2)</f>
        <v>5148.7700000000004</v>
      </c>
    </row>
    <row r="9" spans="1:6">
      <c r="A9" s="8">
        <v>5</v>
      </c>
      <c r="B9" s="10" t="s">
        <v>30</v>
      </c>
      <c r="C9" s="2"/>
      <c r="D9" s="5"/>
      <c r="E9" s="11"/>
      <c r="F9" s="21"/>
    </row>
    <row r="10" spans="1:6">
      <c r="A10" s="8" t="s">
        <v>31</v>
      </c>
      <c r="B10" s="4" t="s">
        <v>32</v>
      </c>
      <c r="C10" s="4">
        <v>12.17</v>
      </c>
      <c r="D10" s="4" t="s">
        <v>13</v>
      </c>
      <c r="E10" s="4">
        <v>893.67</v>
      </c>
      <c r="F10" s="4">
        <f t="shared" ref="F10:F11" si="1">C10*E10</f>
        <v>10875.963899999999</v>
      </c>
    </row>
    <row r="11" spans="1:6">
      <c r="A11" s="8" t="s">
        <v>33</v>
      </c>
      <c r="B11" s="4" t="s">
        <v>38</v>
      </c>
      <c r="C11" s="4">
        <v>24.34</v>
      </c>
      <c r="D11" s="4" t="s">
        <v>13</v>
      </c>
      <c r="E11" s="4">
        <v>496.4</v>
      </c>
      <c r="F11" s="4">
        <f t="shared" si="1"/>
        <v>12082.376</v>
      </c>
    </row>
    <row r="12" spans="1:6" ht="15.75">
      <c r="A12" s="8"/>
      <c r="B12" s="10"/>
      <c r="C12" s="11"/>
      <c r="D12" s="5"/>
      <c r="E12" s="11" t="s">
        <v>41</v>
      </c>
      <c r="F12" s="20">
        <f>SUM(F5:F11)</f>
        <v>205033.20111999998</v>
      </c>
    </row>
    <row r="13" spans="1:6" ht="18.75" customHeight="1">
      <c r="A13" s="4"/>
      <c r="B13" s="4"/>
      <c r="C13" s="4"/>
      <c r="D13" s="4"/>
      <c r="E13" s="4" t="s">
        <v>42</v>
      </c>
      <c r="F13" s="4">
        <f>F12*12/100</f>
        <v>24603.984134399998</v>
      </c>
    </row>
    <row r="14" spans="1:6" ht="18.75" customHeight="1">
      <c r="A14" s="4"/>
      <c r="B14" s="4"/>
      <c r="C14" s="4"/>
      <c r="D14" s="4"/>
      <c r="E14" s="4"/>
      <c r="F14" s="4">
        <f>F13+F12</f>
        <v>229637.18525439998</v>
      </c>
    </row>
    <row r="15" spans="1:6" ht="18.75" customHeight="1">
      <c r="A15" s="4"/>
      <c r="B15" s="4"/>
      <c r="C15" s="4"/>
      <c r="D15" s="4"/>
      <c r="E15" s="4" t="s">
        <v>43</v>
      </c>
      <c r="F15" s="4">
        <f>F14*1/100</f>
        <v>2296.3718525439999</v>
      </c>
    </row>
    <row r="16" spans="1:6" ht="18.75" customHeight="1">
      <c r="A16" s="4"/>
      <c r="B16" s="4"/>
      <c r="C16" s="4"/>
      <c r="D16" s="4"/>
      <c r="E16" s="4" t="s">
        <v>41</v>
      </c>
      <c r="F16" s="4">
        <f>F15+F14</f>
        <v>231933.55710694398</v>
      </c>
    </row>
  </sheetData>
  <mergeCells count="3">
    <mergeCell ref="A1:F1"/>
    <mergeCell ref="A2:F2"/>
    <mergeCell ref="A3:F3"/>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G21"/>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11.28515625" style="1" customWidth="1"/>
    <col min="6" max="6" width="16.42578125" style="14" customWidth="1"/>
    <col min="7" max="7" width="9.140625"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56.25" customHeight="1">
      <c r="A3" s="30" t="s">
        <v>45</v>
      </c>
      <c r="B3" s="30"/>
      <c r="C3" s="30"/>
      <c r="D3" s="30"/>
      <c r="E3" s="30"/>
      <c r="F3" s="30"/>
    </row>
    <row r="4" spans="1:7">
      <c r="A4" s="2" t="s">
        <v>3</v>
      </c>
      <c r="B4" s="2" t="s">
        <v>4</v>
      </c>
      <c r="C4" s="2" t="s">
        <v>5</v>
      </c>
      <c r="D4" s="2" t="s">
        <v>6</v>
      </c>
      <c r="E4" s="2" t="s">
        <v>7</v>
      </c>
      <c r="F4" s="2" t="s">
        <v>8</v>
      </c>
    </row>
    <row r="5" spans="1:7" s="6" customFormat="1" ht="30">
      <c r="A5" s="3">
        <v>1</v>
      </c>
      <c r="B5" s="4" t="s">
        <v>9</v>
      </c>
      <c r="C5" s="4">
        <v>7</v>
      </c>
      <c r="D5" s="5" t="s">
        <v>10</v>
      </c>
      <c r="E5" s="4">
        <v>330.4</v>
      </c>
      <c r="F5" s="4">
        <f>C5*E5</f>
        <v>2312.7999999999997</v>
      </c>
      <c r="G5" s="6">
        <v>3304</v>
      </c>
    </row>
    <row r="6" spans="1:7" ht="120">
      <c r="A6" s="3" t="s">
        <v>11</v>
      </c>
      <c r="B6" s="4" t="s">
        <v>12</v>
      </c>
      <c r="C6" s="4">
        <v>140.63</v>
      </c>
      <c r="D6" s="5" t="s">
        <v>13</v>
      </c>
      <c r="E6" s="7">
        <v>153.84</v>
      </c>
      <c r="F6" s="4">
        <f t="shared" ref="F6:F16" si="0">C6*E6</f>
        <v>21634.519199999999</v>
      </c>
      <c r="G6" s="1">
        <v>18899.240000000002</v>
      </c>
    </row>
    <row r="7" spans="1:7" ht="105">
      <c r="A7" s="3" t="s">
        <v>14</v>
      </c>
      <c r="B7" s="4" t="s">
        <v>15</v>
      </c>
      <c r="C7" s="4">
        <v>36.56</v>
      </c>
      <c r="D7" s="5" t="s">
        <v>13</v>
      </c>
      <c r="E7" s="7">
        <v>415.28</v>
      </c>
      <c r="F7" s="4">
        <f t="shared" si="0"/>
        <v>15182.6368</v>
      </c>
      <c r="G7" s="1">
        <v>15305.14</v>
      </c>
    </row>
    <row r="8" spans="1:7" ht="90">
      <c r="A8" s="3" t="s">
        <v>46</v>
      </c>
      <c r="B8" s="4" t="s">
        <v>17</v>
      </c>
      <c r="C8" s="4">
        <v>60.94</v>
      </c>
      <c r="D8" s="8" t="s">
        <v>13</v>
      </c>
      <c r="E8" s="7">
        <v>1438.96</v>
      </c>
      <c r="F8" s="4">
        <f t="shared" si="0"/>
        <v>87690.222399999999</v>
      </c>
      <c r="G8" s="1">
        <v>82081</v>
      </c>
    </row>
    <row r="9" spans="1:7" ht="150">
      <c r="A9" s="3" t="s">
        <v>47</v>
      </c>
      <c r="B9" s="4" t="s">
        <v>48</v>
      </c>
      <c r="C9" s="4">
        <v>56.25</v>
      </c>
      <c r="D9" s="8" t="s">
        <v>13</v>
      </c>
      <c r="E9" s="7">
        <v>4858.76</v>
      </c>
      <c r="F9" s="4">
        <f t="shared" si="0"/>
        <v>273305.25</v>
      </c>
      <c r="G9" s="1">
        <v>275492</v>
      </c>
    </row>
    <row r="10" spans="1:7" ht="45">
      <c r="A10" s="3" t="s">
        <v>49</v>
      </c>
      <c r="B10" s="9" t="s">
        <v>19</v>
      </c>
      <c r="C10" s="4">
        <v>37.5</v>
      </c>
      <c r="D10" s="3" t="s">
        <v>20</v>
      </c>
      <c r="E10" s="7">
        <v>184.61</v>
      </c>
      <c r="F10" s="4">
        <f t="shared" si="0"/>
        <v>6922.8750000000009</v>
      </c>
      <c r="G10" s="1">
        <v>6978.26</v>
      </c>
    </row>
    <row r="11" spans="1:7">
      <c r="A11" s="8">
        <v>7</v>
      </c>
      <c r="B11" s="10" t="s">
        <v>30</v>
      </c>
      <c r="C11" s="4"/>
      <c r="D11" s="5"/>
      <c r="E11" s="11"/>
      <c r="F11" s="4"/>
    </row>
    <row r="12" spans="1:7">
      <c r="A12" s="8" t="s">
        <v>31</v>
      </c>
      <c r="B12" s="4" t="s">
        <v>32</v>
      </c>
      <c r="C12" s="4">
        <v>24.19</v>
      </c>
      <c r="D12" s="4" t="s">
        <v>13</v>
      </c>
      <c r="E12" s="4">
        <v>893.67</v>
      </c>
      <c r="F12" s="4">
        <f t="shared" si="0"/>
        <v>21617.8773</v>
      </c>
      <c r="G12" s="1">
        <v>21787.67</v>
      </c>
    </row>
    <row r="13" spans="1:7">
      <c r="A13" s="8" t="s">
        <v>33</v>
      </c>
      <c r="B13" s="4" t="s">
        <v>50</v>
      </c>
      <c r="C13" s="4">
        <v>36.56</v>
      </c>
      <c r="D13" s="4" t="s">
        <v>13</v>
      </c>
      <c r="E13" s="4">
        <v>363.98</v>
      </c>
      <c r="F13" s="4">
        <f t="shared" si="0"/>
        <v>13307.108800000002</v>
      </c>
      <c r="G13" s="1">
        <v>13416.3</v>
      </c>
    </row>
    <row r="14" spans="1:7">
      <c r="A14" s="8" t="s">
        <v>35</v>
      </c>
      <c r="B14" s="4" t="s">
        <v>36</v>
      </c>
      <c r="C14" s="4">
        <v>60.94</v>
      </c>
      <c r="D14" s="4" t="s">
        <v>13</v>
      </c>
      <c r="E14" s="4">
        <v>819.59</v>
      </c>
      <c r="F14" s="4">
        <f t="shared" si="0"/>
        <v>49945.814599999998</v>
      </c>
      <c r="G14" s="1">
        <v>50347.41</v>
      </c>
    </row>
    <row r="15" spans="1:7">
      <c r="A15" s="8" t="s">
        <v>37</v>
      </c>
      <c r="B15" s="4" t="s">
        <v>38</v>
      </c>
      <c r="C15" s="4">
        <v>48.38</v>
      </c>
      <c r="D15" s="4" t="s">
        <v>13</v>
      </c>
      <c r="E15" s="4">
        <v>496.4</v>
      </c>
      <c r="F15" s="4">
        <f t="shared" si="0"/>
        <v>24015.831999999999</v>
      </c>
      <c r="G15" s="1">
        <v>24204.46</v>
      </c>
    </row>
    <row r="16" spans="1:7">
      <c r="A16" s="8" t="s">
        <v>39</v>
      </c>
      <c r="B16" s="4" t="s">
        <v>40</v>
      </c>
      <c r="C16" s="4">
        <v>140.63</v>
      </c>
      <c r="D16" s="4" t="s">
        <v>13</v>
      </c>
      <c r="E16" s="4">
        <v>177.1</v>
      </c>
      <c r="F16" s="4">
        <f t="shared" si="0"/>
        <v>24905.572999999997</v>
      </c>
      <c r="G16" s="1">
        <v>21756.73</v>
      </c>
    </row>
    <row r="17" spans="1:7">
      <c r="A17" s="8"/>
      <c r="B17" s="10"/>
      <c r="C17" s="11"/>
      <c r="D17" s="5"/>
      <c r="E17" s="11" t="s">
        <v>41</v>
      </c>
      <c r="F17" s="7">
        <f>SUM(F5:F16)</f>
        <v>540840.50909999991</v>
      </c>
      <c r="G17" s="1">
        <v>533572.21</v>
      </c>
    </row>
    <row r="18" spans="1:7">
      <c r="A18" s="8"/>
      <c r="B18" s="10"/>
      <c r="C18" s="11"/>
      <c r="D18" s="5"/>
      <c r="E18" s="4" t="s">
        <v>42</v>
      </c>
      <c r="F18" s="4">
        <f>F17*12/100</f>
        <v>64900.861091999992</v>
      </c>
    </row>
    <row r="19" spans="1:7">
      <c r="A19" s="8"/>
      <c r="B19" s="10"/>
      <c r="C19" s="11"/>
      <c r="D19" s="5"/>
      <c r="E19" s="4"/>
      <c r="F19" s="4">
        <f>F18+F17</f>
        <v>605741.37019199994</v>
      </c>
    </row>
    <row r="20" spans="1:7" ht="30">
      <c r="A20" s="8"/>
      <c r="B20" s="10"/>
      <c r="C20" s="11"/>
      <c r="D20" s="5"/>
      <c r="E20" s="4" t="s">
        <v>43</v>
      </c>
      <c r="F20" s="4">
        <f>F19*1/100</f>
        <v>6057.4137019199998</v>
      </c>
    </row>
    <row r="21" spans="1:7">
      <c r="A21" s="8"/>
      <c r="B21" s="10"/>
      <c r="C21" s="11"/>
      <c r="D21" s="5"/>
      <c r="E21" s="4" t="s">
        <v>44</v>
      </c>
      <c r="F21" s="4">
        <f>F20+F19</f>
        <v>611798.7838939199</v>
      </c>
    </row>
  </sheetData>
  <mergeCells count="3">
    <mergeCell ref="A1:F1"/>
    <mergeCell ref="A2:F2"/>
    <mergeCell ref="A3:F3"/>
  </mergeCells>
  <pageMargins left="0.7" right="0.7" top="0.75" bottom="0.75" header="0.3" footer="0.3"/>
</worksheet>
</file>

<file path=xl/worksheets/sheet20.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7" width="22.140625" style="1" customWidth="1"/>
    <col min="8" max="16384" width="9.140625" style="1"/>
  </cols>
  <sheetData>
    <row r="1" spans="1:6" ht="18.75">
      <c r="A1" s="29" t="s">
        <v>0</v>
      </c>
      <c r="B1" s="29"/>
      <c r="C1" s="29"/>
      <c r="D1" s="29"/>
      <c r="E1" s="29"/>
      <c r="F1" s="29"/>
    </row>
    <row r="2" spans="1:6" ht="18.75">
      <c r="A2" s="29" t="s">
        <v>1</v>
      </c>
      <c r="B2" s="29"/>
      <c r="C2" s="29"/>
      <c r="D2" s="29"/>
      <c r="E2" s="29"/>
      <c r="F2" s="29"/>
    </row>
    <row r="3" spans="1:6" ht="60" customHeight="1">
      <c r="A3" s="30" t="s">
        <v>127</v>
      </c>
      <c r="B3" s="30"/>
      <c r="C3" s="30"/>
      <c r="D3" s="30"/>
      <c r="E3" s="30"/>
      <c r="F3" s="30"/>
    </row>
    <row r="4" spans="1:6">
      <c r="A4" s="2" t="s">
        <v>3</v>
      </c>
      <c r="B4" s="2" t="s">
        <v>4</v>
      </c>
      <c r="C4" s="2" t="s">
        <v>5</v>
      </c>
      <c r="D4" s="2" t="s">
        <v>6</v>
      </c>
      <c r="E4" s="2" t="s">
        <v>7</v>
      </c>
      <c r="F4" s="2" t="s">
        <v>8</v>
      </c>
    </row>
    <row r="5" spans="1:6" ht="30">
      <c r="A5" s="10">
        <v>1</v>
      </c>
      <c r="B5" s="10" t="s">
        <v>128</v>
      </c>
      <c r="C5" s="10">
        <v>10</v>
      </c>
      <c r="D5" s="10" t="s">
        <v>129</v>
      </c>
      <c r="E5" s="10">
        <v>330.4</v>
      </c>
      <c r="F5" s="10">
        <f>C5*E5</f>
        <v>3304</v>
      </c>
    </row>
    <row r="6" spans="1:6" ht="165">
      <c r="A6" s="10" t="s">
        <v>130</v>
      </c>
      <c r="B6" s="10" t="s">
        <v>131</v>
      </c>
      <c r="C6" s="10">
        <v>67.33</v>
      </c>
      <c r="D6" s="10" t="s">
        <v>13</v>
      </c>
      <c r="E6" s="10">
        <v>153.84</v>
      </c>
      <c r="F6" s="4">
        <f t="shared" ref="F6:F19" si="0">C6*E6</f>
        <v>10358.047199999999</v>
      </c>
    </row>
    <row r="7" spans="1:6" ht="105">
      <c r="A7" s="10" t="s">
        <v>14</v>
      </c>
      <c r="B7" s="10" t="s">
        <v>15</v>
      </c>
      <c r="C7" s="10">
        <v>5.31</v>
      </c>
      <c r="D7" s="10" t="s">
        <v>13</v>
      </c>
      <c r="E7" s="10">
        <v>415.58</v>
      </c>
      <c r="F7" s="4">
        <f t="shared" si="0"/>
        <v>2206.7297999999996</v>
      </c>
    </row>
    <row r="8" spans="1:6" ht="90">
      <c r="A8" s="10" t="s">
        <v>46</v>
      </c>
      <c r="B8" s="10" t="s">
        <v>17</v>
      </c>
      <c r="C8" s="10">
        <v>8.92</v>
      </c>
      <c r="D8" s="10" t="s">
        <v>13</v>
      </c>
      <c r="E8" s="10">
        <v>1438.96</v>
      </c>
      <c r="F8" s="4">
        <f t="shared" si="0"/>
        <v>12835.5232</v>
      </c>
    </row>
    <row r="9" spans="1:6" ht="60">
      <c r="A9" s="10" t="s">
        <v>132</v>
      </c>
      <c r="B9" s="10" t="s">
        <v>133</v>
      </c>
      <c r="C9" s="10">
        <v>40.78</v>
      </c>
      <c r="D9" s="10" t="s">
        <v>13</v>
      </c>
      <c r="E9" s="10">
        <v>4858.76</v>
      </c>
      <c r="F9" s="4">
        <f t="shared" si="0"/>
        <v>198140.23280000003</v>
      </c>
    </row>
    <row r="10" spans="1:6" ht="60">
      <c r="A10" s="10" t="s">
        <v>21</v>
      </c>
      <c r="B10" s="10" t="s">
        <v>22</v>
      </c>
      <c r="C10" s="10">
        <v>23.36</v>
      </c>
      <c r="D10" s="10" t="s">
        <v>13</v>
      </c>
      <c r="E10" s="10">
        <v>5891.97</v>
      </c>
      <c r="F10" s="4">
        <f t="shared" si="0"/>
        <v>137636.4192</v>
      </c>
    </row>
    <row r="11" spans="1:6" ht="105">
      <c r="A11" s="10" t="s">
        <v>23</v>
      </c>
      <c r="B11" s="10" t="s">
        <v>24</v>
      </c>
      <c r="C11" s="10">
        <v>10.62</v>
      </c>
      <c r="D11" s="10" t="s">
        <v>13</v>
      </c>
      <c r="E11" s="10">
        <v>6092.63</v>
      </c>
      <c r="F11" s="4">
        <f t="shared" si="0"/>
        <v>64703.730599999995</v>
      </c>
    </row>
    <row r="12" spans="1:6" ht="120">
      <c r="A12" s="10" t="s">
        <v>134</v>
      </c>
      <c r="B12" s="10" t="s">
        <v>135</v>
      </c>
      <c r="C12" s="10">
        <v>3</v>
      </c>
      <c r="D12" s="10" t="s">
        <v>27</v>
      </c>
      <c r="E12" s="10">
        <v>77259.94</v>
      </c>
      <c r="F12" s="4">
        <f t="shared" si="0"/>
        <v>231779.82</v>
      </c>
    </row>
    <row r="13" spans="1:6" ht="30">
      <c r="A13" s="10" t="s">
        <v>70</v>
      </c>
      <c r="B13" s="10" t="s">
        <v>136</v>
      </c>
      <c r="C13" s="10">
        <v>196.95</v>
      </c>
      <c r="D13" s="10" t="s">
        <v>20</v>
      </c>
      <c r="E13" s="10">
        <v>184.61</v>
      </c>
      <c r="F13" s="4">
        <f t="shared" si="0"/>
        <v>36358.9395</v>
      </c>
    </row>
    <row r="14" spans="1:6">
      <c r="A14" s="10">
        <v>10</v>
      </c>
      <c r="B14" s="10" t="s">
        <v>30</v>
      </c>
      <c r="C14" s="10"/>
      <c r="D14" s="10"/>
      <c r="E14" s="10"/>
      <c r="F14" s="4"/>
    </row>
    <row r="15" spans="1:6">
      <c r="A15" s="10" t="s">
        <v>137</v>
      </c>
      <c r="B15" s="10" t="s">
        <v>138</v>
      </c>
      <c r="C15" s="10">
        <v>67.33</v>
      </c>
      <c r="D15" s="10" t="s">
        <v>13</v>
      </c>
      <c r="E15" s="10">
        <v>177.1</v>
      </c>
      <c r="F15" s="4">
        <f t="shared" si="0"/>
        <v>11924.143</v>
      </c>
    </row>
    <row r="16" spans="1:6">
      <c r="A16" s="10" t="s">
        <v>139</v>
      </c>
      <c r="B16" s="10" t="s">
        <v>140</v>
      </c>
      <c r="C16" s="10">
        <v>5.31</v>
      </c>
      <c r="D16" s="10" t="s">
        <v>13</v>
      </c>
      <c r="E16" s="10">
        <v>363.98</v>
      </c>
      <c r="F16" s="4">
        <f t="shared" si="0"/>
        <v>1932.7338</v>
      </c>
    </row>
    <row r="17" spans="1:6">
      <c r="A17" s="10" t="s">
        <v>141</v>
      </c>
      <c r="B17" s="10" t="s">
        <v>32</v>
      </c>
      <c r="C17" s="10">
        <v>32.15</v>
      </c>
      <c r="D17" s="10" t="s">
        <v>13</v>
      </c>
      <c r="E17" s="10">
        <v>893.67</v>
      </c>
      <c r="F17" s="4">
        <f t="shared" si="0"/>
        <v>28731.490499999996</v>
      </c>
    </row>
    <row r="18" spans="1:6">
      <c r="A18" s="10" t="s">
        <v>142</v>
      </c>
      <c r="B18" s="10" t="s">
        <v>143</v>
      </c>
      <c r="C18" s="10">
        <v>64.3</v>
      </c>
      <c r="D18" s="10" t="s">
        <v>13</v>
      </c>
      <c r="E18" s="10">
        <v>496.4</v>
      </c>
      <c r="F18" s="4">
        <f t="shared" si="0"/>
        <v>31918.519999999997</v>
      </c>
    </row>
    <row r="19" spans="1:6">
      <c r="A19" s="10" t="s">
        <v>144</v>
      </c>
      <c r="B19" s="10" t="s">
        <v>145</v>
      </c>
      <c r="C19" s="10">
        <v>8.92</v>
      </c>
      <c r="D19" s="10" t="s">
        <v>13</v>
      </c>
      <c r="E19" s="10">
        <v>819.59</v>
      </c>
      <c r="F19" s="4">
        <f t="shared" si="0"/>
        <v>7310.7428</v>
      </c>
    </row>
    <row r="20" spans="1:6">
      <c r="A20" s="10"/>
      <c r="B20" s="10"/>
      <c r="C20" s="10"/>
      <c r="D20" s="10"/>
      <c r="E20" s="10" t="s">
        <v>41</v>
      </c>
      <c r="F20" s="4">
        <f>SUM(F5:F19)</f>
        <v>779141.07240000018</v>
      </c>
    </row>
    <row r="21" spans="1:6" ht="30">
      <c r="A21" s="10"/>
      <c r="B21" s="10"/>
      <c r="C21" s="10"/>
      <c r="D21" s="10"/>
      <c r="E21" s="10" t="s">
        <v>42</v>
      </c>
      <c r="F21" s="4">
        <f>F20*12/100</f>
        <v>93496.928688000029</v>
      </c>
    </row>
    <row r="22" spans="1:6">
      <c r="A22" s="10"/>
      <c r="B22" s="10"/>
      <c r="C22" s="10"/>
      <c r="D22" s="10"/>
      <c r="E22" s="10"/>
      <c r="F22" s="4">
        <f>F21+F20</f>
        <v>872638.00108800025</v>
      </c>
    </row>
    <row r="23" spans="1:6" ht="30">
      <c r="A23" s="10"/>
      <c r="B23" s="10"/>
      <c r="C23" s="10"/>
      <c r="D23" s="10"/>
      <c r="E23" s="10" t="s">
        <v>43</v>
      </c>
      <c r="F23" s="4">
        <f>F22*1/100</f>
        <v>8726.3800108800024</v>
      </c>
    </row>
    <row r="24" spans="1:6">
      <c r="A24" s="10"/>
      <c r="B24" s="10"/>
      <c r="C24" s="10"/>
      <c r="D24" s="10"/>
      <c r="E24" s="10" t="s">
        <v>44</v>
      </c>
      <c r="F24" s="4">
        <f>F23+F22</f>
        <v>881364.3810988802</v>
      </c>
    </row>
  </sheetData>
  <mergeCells count="3">
    <mergeCell ref="A1:F1"/>
    <mergeCell ref="A2:F2"/>
    <mergeCell ref="A3:F3"/>
  </mergeCells>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7" width="22.140625" style="1" customWidth="1"/>
    <col min="8" max="16384" width="9.140625" style="1"/>
  </cols>
  <sheetData>
    <row r="1" spans="1:6" ht="18.75">
      <c r="A1" s="29" t="s">
        <v>0</v>
      </c>
      <c r="B1" s="29"/>
      <c r="C1" s="29"/>
      <c r="D1" s="29"/>
      <c r="E1" s="29"/>
      <c r="F1" s="29"/>
    </row>
    <row r="2" spans="1:6" ht="18.75">
      <c r="A2" s="29" t="s">
        <v>1</v>
      </c>
      <c r="B2" s="29"/>
      <c r="C2" s="29"/>
      <c r="D2" s="29"/>
      <c r="E2" s="29"/>
      <c r="F2" s="29"/>
    </row>
    <row r="3" spans="1:6" ht="60" customHeight="1">
      <c r="A3" s="30" t="s">
        <v>146</v>
      </c>
      <c r="B3" s="30"/>
      <c r="C3" s="30"/>
      <c r="D3" s="30"/>
      <c r="E3" s="30"/>
      <c r="F3" s="30"/>
    </row>
    <row r="4" spans="1:6">
      <c r="A4" s="2" t="s">
        <v>3</v>
      </c>
      <c r="B4" s="2" t="s">
        <v>4</v>
      </c>
      <c r="C4" s="2" t="s">
        <v>5</v>
      </c>
      <c r="D4" s="2" t="s">
        <v>6</v>
      </c>
      <c r="E4" s="2" t="s">
        <v>7</v>
      </c>
      <c r="F4" s="2" t="s">
        <v>8</v>
      </c>
    </row>
    <row r="5" spans="1:6" ht="30">
      <c r="A5" s="10">
        <v>1</v>
      </c>
      <c r="B5" s="10" t="s">
        <v>128</v>
      </c>
      <c r="C5" s="4">
        <v>5</v>
      </c>
      <c r="D5" s="10" t="s">
        <v>129</v>
      </c>
      <c r="E5" s="10">
        <v>345.26</v>
      </c>
      <c r="F5" s="4">
        <f>C5*E5</f>
        <v>1726.3</v>
      </c>
    </row>
    <row r="6" spans="1:6" ht="165">
      <c r="A6" s="10" t="s">
        <v>130</v>
      </c>
      <c r="B6" s="10" t="s">
        <v>131</v>
      </c>
      <c r="C6" s="4">
        <v>40.1</v>
      </c>
      <c r="D6" s="10" t="s">
        <v>13</v>
      </c>
      <c r="E6" s="10">
        <v>153.84</v>
      </c>
      <c r="F6" s="4">
        <f t="shared" ref="F6:F19" si="0">C6*E6</f>
        <v>6168.9840000000004</v>
      </c>
    </row>
    <row r="7" spans="1:6" ht="105">
      <c r="A7" s="10" t="s">
        <v>14</v>
      </c>
      <c r="B7" s="10" t="s">
        <v>15</v>
      </c>
      <c r="C7" s="4">
        <v>8.15</v>
      </c>
      <c r="D7" s="10" t="s">
        <v>13</v>
      </c>
      <c r="E7" s="10">
        <v>415.58</v>
      </c>
      <c r="F7" s="4">
        <f t="shared" si="0"/>
        <v>3386.9769999999999</v>
      </c>
    </row>
    <row r="8" spans="1:6" ht="90">
      <c r="A8" s="10" t="s">
        <v>46</v>
      </c>
      <c r="B8" s="10" t="s">
        <v>17</v>
      </c>
      <c r="C8" s="4">
        <v>13.68</v>
      </c>
      <c r="D8" s="10" t="s">
        <v>13</v>
      </c>
      <c r="E8" s="10">
        <v>1336.28</v>
      </c>
      <c r="F8" s="4">
        <f t="shared" si="0"/>
        <v>18280.310399999998</v>
      </c>
    </row>
    <row r="9" spans="1:6" ht="60">
      <c r="A9" s="10" t="s">
        <v>132</v>
      </c>
      <c r="B9" s="10" t="s">
        <v>133</v>
      </c>
      <c r="C9" s="4">
        <v>12.74</v>
      </c>
      <c r="D9" s="10" t="s">
        <v>13</v>
      </c>
      <c r="E9" s="10">
        <v>4858.76</v>
      </c>
      <c r="F9" s="4">
        <f t="shared" si="0"/>
        <v>61900.602400000003</v>
      </c>
    </row>
    <row r="10" spans="1:6" ht="60">
      <c r="A10" s="10" t="s">
        <v>21</v>
      </c>
      <c r="B10" s="10" t="s">
        <v>22</v>
      </c>
      <c r="C10" s="4">
        <v>5.9</v>
      </c>
      <c r="D10" s="10" t="s">
        <v>13</v>
      </c>
      <c r="E10" s="10">
        <v>5891.97</v>
      </c>
      <c r="F10" s="4">
        <f t="shared" si="0"/>
        <v>34762.623000000007</v>
      </c>
    </row>
    <row r="11" spans="1:6" ht="105">
      <c r="A11" s="10" t="s">
        <v>23</v>
      </c>
      <c r="B11" s="10" t="s">
        <v>24</v>
      </c>
      <c r="C11" s="4">
        <v>2.83</v>
      </c>
      <c r="D11" s="10" t="s">
        <v>13</v>
      </c>
      <c r="E11" s="10">
        <v>6092.63</v>
      </c>
      <c r="F11" s="4">
        <f t="shared" si="0"/>
        <v>17242.142900000003</v>
      </c>
    </row>
    <row r="12" spans="1:6" ht="120">
      <c r="A12" s="10" t="s">
        <v>134</v>
      </c>
      <c r="B12" s="10" t="s">
        <v>135</v>
      </c>
      <c r="C12" s="4">
        <v>0.77</v>
      </c>
      <c r="D12" s="10" t="s">
        <v>27</v>
      </c>
      <c r="E12" s="10">
        <v>77259.94</v>
      </c>
      <c r="F12" s="4">
        <f t="shared" si="0"/>
        <v>59490.1538</v>
      </c>
    </row>
    <row r="13" spans="1:6" ht="30">
      <c r="A13" s="10" t="s">
        <v>70</v>
      </c>
      <c r="B13" s="10" t="s">
        <v>136</v>
      </c>
      <c r="C13" s="4">
        <v>45.54</v>
      </c>
      <c r="D13" s="10" t="s">
        <v>20</v>
      </c>
      <c r="E13" s="10">
        <v>184.61</v>
      </c>
      <c r="F13" s="4">
        <f t="shared" si="0"/>
        <v>8407.1394</v>
      </c>
    </row>
    <row r="14" spans="1:6">
      <c r="A14" s="10">
        <v>10</v>
      </c>
      <c r="B14" s="10" t="s">
        <v>30</v>
      </c>
      <c r="C14" s="4"/>
      <c r="D14" s="10"/>
      <c r="E14" s="10"/>
      <c r="F14" s="4"/>
    </row>
    <row r="15" spans="1:6">
      <c r="A15" s="10" t="s">
        <v>137</v>
      </c>
      <c r="B15" s="10" t="s">
        <v>138</v>
      </c>
      <c r="C15" s="4">
        <v>40.18</v>
      </c>
      <c r="D15" s="10" t="s">
        <v>13</v>
      </c>
      <c r="E15" s="10">
        <v>177.1</v>
      </c>
      <c r="F15" s="4">
        <f t="shared" si="0"/>
        <v>7115.8779999999997</v>
      </c>
    </row>
    <row r="16" spans="1:6">
      <c r="A16" s="10" t="s">
        <v>139</v>
      </c>
      <c r="B16" s="10" t="s">
        <v>140</v>
      </c>
      <c r="C16" s="4">
        <v>8.15</v>
      </c>
      <c r="D16" s="10" t="s">
        <v>13</v>
      </c>
      <c r="E16" s="10">
        <v>363.98</v>
      </c>
      <c r="F16" s="4">
        <f t="shared" si="0"/>
        <v>2966.4370000000004</v>
      </c>
    </row>
    <row r="17" spans="1:6">
      <c r="A17" s="10" t="s">
        <v>141</v>
      </c>
      <c r="B17" s="10" t="s">
        <v>32</v>
      </c>
      <c r="C17" s="4">
        <v>9.23</v>
      </c>
      <c r="D17" s="10" t="s">
        <v>13</v>
      </c>
      <c r="E17" s="10">
        <v>893.67</v>
      </c>
      <c r="F17" s="4">
        <f t="shared" si="0"/>
        <v>8248.5740999999998</v>
      </c>
    </row>
    <row r="18" spans="1:6">
      <c r="A18" s="10" t="s">
        <v>142</v>
      </c>
      <c r="B18" s="10" t="s">
        <v>143</v>
      </c>
      <c r="C18" s="4">
        <v>18.47</v>
      </c>
      <c r="D18" s="10" t="s">
        <v>13</v>
      </c>
      <c r="E18" s="10">
        <v>496.4</v>
      </c>
      <c r="F18" s="4">
        <f t="shared" si="0"/>
        <v>9168.5079999999998</v>
      </c>
    </row>
    <row r="19" spans="1:6">
      <c r="A19" s="10" t="s">
        <v>144</v>
      </c>
      <c r="B19" s="10" t="s">
        <v>145</v>
      </c>
      <c r="C19" s="4">
        <v>13.68</v>
      </c>
      <c r="D19" s="10" t="s">
        <v>13</v>
      </c>
      <c r="E19" s="10">
        <v>819.59</v>
      </c>
      <c r="F19" s="4">
        <f t="shared" si="0"/>
        <v>11211.9912</v>
      </c>
    </row>
    <row r="20" spans="1:6">
      <c r="A20" s="10"/>
      <c r="B20" s="10"/>
      <c r="C20" s="10"/>
      <c r="D20" s="10"/>
      <c r="E20" s="10" t="s">
        <v>41</v>
      </c>
      <c r="F20" s="4">
        <f>SUM(F5:F19)</f>
        <v>250076.62119999999</v>
      </c>
    </row>
    <row r="21" spans="1:6" ht="30">
      <c r="A21" s="10"/>
      <c r="B21" s="10"/>
      <c r="C21" s="10"/>
      <c r="D21" s="10"/>
      <c r="E21" s="10" t="s">
        <v>42</v>
      </c>
      <c r="F21" s="4">
        <f>F20*12/100</f>
        <v>30009.194544000002</v>
      </c>
    </row>
    <row r="22" spans="1:6">
      <c r="A22" s="10"/>
      <c r="B22" s="10"/>
      <c r="C22" s="10"/>
      <c r="D22" s="10"/>
      <c r="E22" s="10"/>
      <c r="F22" s="4">
        <f>F21+F20</f>
        <v>280085.81574400002</v>
      </c>
    </row>
    <row r="23" spans="1:6" ht="30">
      <c r="A23" s="10"/>
      <c r="B23" s="10"/>
      <c r="C23" s="10"/>
      <c r="D23" s="10"/>
      <c r="E23" s="10" t="s">
        <v>43</v>
      </c>
      <c r="F23" s="4">
        <f>F22*1/100</f>
        <v>2800.85815744</v>
      </c>
    </row>
    <row r="24" spans="1:6">
      <c r="A24" s="10"/>
      <c r="B24" s="10"/>
      <c r="C24" s="10"/>
      <c r="D24" s="10"/>
      <c r="E24" s="10" t="s">
        <v>41</v>
      </c>
      <c r="F24" s="4">
        <f>F23+F22</f>
        <v>282886.67390143999</v>
      </c>
    </row>
  </sheetData>
  <mergeCells count="3">
    <mergeCell ref="A1:F1"/>
    <mergeCell ref="A2:F2"/>
    <mergeCell ref="A3:F3"/>
  </mergeCells>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F20"/>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7" width="22.140625" style="1" customWidth="1"/>
    <col min="8" max="16384" width="9.140625" style="1"/>
  </cols>
  <sheetData>
    <row r="1" spans="1:6" ht="18.75">
      <c r="A1" s="29" t="s">
        <v>0</v>
      </c>
      <c r="B1" s="29"/>
      <c r="C1" s="29"/>
      <c r="D1" s="29"/>
      <c r="E1" s="29"/>
      <c r="F1" s="29"/>
    </row>
    <row r="2" spans="1:6" ht="18.75">
      <c r="A2" s="29" t="s">
        <v>1</v>
      </c>
      <c r="B2" s="29"/>
      <c r="C2" s="29"/>
      <c r="D2" s="29"/>
      <c r="E2" s="29"/>
      <c r="F2" s="29"/>
    </row>
    <row r="3" spans="1:6" ht="60" customHeight="1">
      <c r="A3" s="30" t="s">
        <v>147</v>
      </c>
      <c r="B3" s="30"/>
      <c r="C3" s="30"/>
      <c r="D3" s="30"/>
      <c r="E3" s="30"/>
      <c r="F3" s="30"/>
    </row>
    <row r="4" spans="1:6">
      <c r="A4" s="2" t="s">
        <v>3</v>
      </c>
      <c r="B4" s="2" t="s">
        <v>4</v>
      </c>
      <c r="C4" s="2" t="s">
        <v>5</v>
      </c>
      <c r="D4" s="2" t="s">
        <v>6</v>
      </c>
      <c r="E4" s="2" t="s">
        <v>7</v>
      </c>
      <c r="F4" s="2" t="s">
        <v>8</v>
      </c>
    </row>
    <row r="5" spans="1:6" ht="165">
      <c r="A5" s="10" t="s">
        <v>148</v>
      </c>
      <c r="B5" s="10" t="s">
        <v>131</v>
      </c>
      <c r="C5" s="4">
        <v>76.819999999999993</v>
      </c>
      <c r="D5" s="10" t="s">
        <v>13</v>
      </c>
      <c r="E5" s="10">
        <v>153.84</v>
      </c>
      <c r="F5" s="4">
        <f t="shared" ref="F5:F15" si="0">C5*E5</f>
        <v>11817.988799999999</v>
      </c>
    </row>
    <row r="6" spans="1:6" ht="105">
      <c r="A6" s="10" t="s">
        <v>95</v>
      </c>
      <c r="B6" s="10" t="s">
        <v>15</v>
      </c>
      <c r="C6" s="4">
        <v>23.05</v>
      </c>
      <c r="D6" s="10" t="s">
        <v>13</v>
      </c>
      <c r="E6" s="10">
        <v>415.58</v>
      </c>
      <c r="F6" s="4">
        <f t="shared" si="0"/>
        <v>9579.1190000000006</v>
      </c>
    </row>
    <row r="7" spans="1:6" ht="90">
      <c r="A7" s="10" t="s">
        <v>99</v>
      </c>
      <c r="B7" s="10" t="s">
        <v>17</v>
      </c>
      <c r="C7" s="4">
        <v>38.409999999999997</v>
      </c>
      <c r="D7" s="10" t="s">
        <v>13</v>
      </c>
      <c r="E7" s="10">
        <v>1336.28</v>
      </c>
      <c r="F7" s="4">
        <f t="shared" si="0"/>
        <v>51326.514799999997</v>
      </c>
    </row>
    <row r="8" spans="1:6" ht="60">
      <c r="A8" s="10" t="s">
        <v>149</v>
      </c>
      <c r="B8" s="10" t="s">
        <v>133</v>
      </c>
      <c r="C8" s="4">
        <v>43.12</v>
      </c>
      <c r="D8" s="10" t="s">
        <v>13</v>
      </c>
      <c r="E8" s="10">
        <v>4858.76</v>
      </c>
      <c r="F8" s="4">
        <f t="shared" si="0"/>
        <v>209509.73120000001</v>
      </c>
    </row>
    <row r="9" spans="1:6" ht="30">
      <c r="A9" s="10" t="s">
        <v>18</v>
      </c>
      <c r="B9" s="10" t="s">
        <v>136</v>
      </c>
      <c r="C9" s="4">
        <v>45.54</v>
      </c>
      <c r="D9" s="10" t="s">
        <v>20</v>
      </c>
      <c r="E9" s="10">
        <v>184.61</v>
      </c>
      <c r="F9" s="4">
        <f t="shared" si="0"/>
        <v>8407.1394</v>
      </c>
    </row>
    <row r="10" spans="1:6">
      <c r="A10" s="10">
        <v>6</v>
      </c>
      <c r="B10" s="10" t="s">
        <v>30</v>
      </c>
      <c r="C10" s="4"/>
      <c r="D10" s="10"/>
      <c r="E10" s="10"/>
      <c r="F10" s="4"/>
    </row>
    <row r="11" spans="1:6">
      <c r="A11" s="10" t="s">
        <v>31</v>
      </c>
      <c r="B11" s="4" t="s">
        <v>150</v>
      </c>
      <c r="C11" s="10">
        <v>18.510000000000002</v>
      </c>
      <c r="D11" s="4" t="s">
        <v>13</v>
      </c>
      <c r="E11" s="4">
        <v>864.24</v>
      </c>
      <c r="F11" s="4">
        <f t="shared" si="0"/>
        <v>15997.082400000001</v>
      </c>
    </row>
    <row r="12" spans="1:6">
      <c r="A12" s="10" t="s">
        <v>33</v>
      </c>
      <c r="B12" s="4" t="s">
        <v>151</v>
      </c>
      <c r="C12" s="10">
        <v>23.05</v>
      </c>
      <c r="D12" s="4" t="s">
        <v>13</v>
      </c>
      <c r="E12" s="4">
        <v>408.24</v>
      </c>
      <c r="F12" s="4">
        <f t="shared" si="0"/>
        <v>9409.9320000000007</v>
      </c>
    </row>
    <row r="13" spans="1:6">
      <c r="A13" s="10" t="s">
        <v>35</v>
      </c>
      <c r="B13" s="4" t="s">
        <v>152</v>
      </c>
      <c r="C13" s="10">
        <v>38.409999999999997</v>
      </c>
      <c r="D13" s="4" t="s">
        <v>13</v>
      </c>
      <c r="E13" s="4">
        <v>788.88</v>
      </c>
      <c r="F13" s="4">
        <f t="shared" si="0"/>
        <v>30300.880799999995</v>
      </c>
    </row>
    <row r="14" spans="1:6">
      <c r="A14" s="10" t="s">
        <v>37</v>
      </c>
      <c r="B14" s="4" t="s">
        <v>153</v>
      </c>
      <c r="C14" s="10">
        <v>37.020000000000003</v>
      </c>
      <c r="D14" s="4" t="s">
        <v>13</v>
      </c>
      <c r="E14" s="4">
        <v>466.97</v>
      </c>
      <c r="F14" s="4">
        <f t="shared" si="0"/>
        <v>17287.229400000004</v>
      </c>
    </row>
    <row r="15" spans="1:6">
      <c r="A15" s="10" t="s">
        <v>39</v>
      </c>
      <c r="B15" s="4" t="s">
        <v>154</v>
      </c>
      <c r="C15" s="10">
        <v>76.819999999999993</v>
      </c>
      <c r="D15" s="4" t="s">
        <v>13</v>
      </c>
      <c r="E15" s="4">
        <v>177.1</v>
      </c>
      <c r="F15" s="4">
        <f t="shared" si="0"/>
        <v>13604.821999999998</v>
      </c>
    </row>
    <row r="16" spans="1:6">
      <c r="A16" s="10"/>
      <c r="B16" s="10"/>
      <c r="C16" s="10"/>
      <c r="D16" s="10"/>
      <c r="E16" s="10" t="s">
        <v>41</v>
      </c>
      <c r="F16" s="4">
        <f>SUM(F5:F15)</f>
        <v>377240.43979999999</v>
      </c>
    </row>
    <row r="17" spans="1:6" ht="30">
      <c r="A17" s="10"/>
      <c r="B17" s="10"/>
      <c r="C17" s="10"/>
      <c r="D17" s="10"/>
      <c r="E17" s="10" t="s">
        <v>42</v>
      </c>
      <c r="F17" s="4">
        <f>F16*12/100</f>
        <v>45268.852776</v>
      </c>
    </row>
    <row r="18" spans="1:6">
      <c r="A18" s="10"/>
      <c r="B18" s="10"/>
      <c r="C18" s="10"/>
      <c r="D18" s="10"/>
      <c r="E18" s="10"/>
      <c r="F18" s="4">
        <f>F17+F16</f>
        <v>422509.29257599998</v>
      </c>
    </row>
    <row r="19" spans="1:6" ht="30">
      <c r="A19" s="10"/>
      <c r="B19" s="10"/>
      <c r="C19" s="10"/>
      <c r="D19" s="10"/>
      <c r="E19" s="10" t="s">
        <v>43</v>
      </c>
      <c r="F19" s="4">
        <f>F18*1/100</f>
        <v>4225.0929257600001</v>
      </c>
    </row>
    <row r="20" spans="1:6">
      <c r="A20" s="10"/>
      <c r="B20" s="10"/>
      <c r="C20" s="10"/>
      <c r="D20" s="10"/>
      <c r="E20" s="10" t="s">
        <v>41</v>
      </c>
      <c r="F20" s="4">
        <f>F19+F18</f>
        <v>426734.38550176</v>
      </c>
    </row>
  </sheetData>
  <mergeCells count="3">
    <mergeCell ref="A1:F1"/>
    <mergeCell ref="A2:F2"/>
    <mergeCell ref="A3:F3"/>
  </mergeCells>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48.75" customHeight="1">
      <c r="A3" s="30" t="s">
        <v>155</v>
      </c>
      <c r="B3" s="30"/>
      <c r="C3" s="30"/>
      <c r="D3" s="30"/>
      <c r="E3" s="30"/>
      <c r="F3" s="30"/>
    </row>
    <row r="4" spans="1:6">
      <c r="A4" s="2" t="s">
        <v>3</v>
      </c>
      <c r="B4" s="2" t="s">
        <v>4</v>
      </c>
      <c r="C4" s="2" t="s">
        <v>5</v>
      </c>
      <c r="D4" s="2" t="s">
        <v>6</v>
      </c>
      <c r="E4" s="2" t="s">
        <v>7</v>
      </c>
      <c r="F4" s="2" t="s">
        <v>8</v>
      </c>
    </row>
    <row r="5" spans="1:6" ht="30">
      <c r="A5" s="4" t="s">
        <v>156</v>
      </c>
      <c r="B5" s="4" t="s">
        <v>64</v>
      </c>
      <c r="C5" s="4">
        <v>8.5</v>
      </c>
      <c r="D5" s="4" t="s">
        <v>62</v>
      </c>
      <c r="E5" s="4">
        <v>878.79</v>
      </c>
      <c r="F5" s="4">
        <f>ROUND(E5*C5,2)</f>
        <v>7469.72</v>
      </c>
    </row>
    <row r="6" spans="1:6" ht="120">
      <c r="A6" s="4" t="s">
        <v>78</v>
      </c>
      <c r="B6" s="4" t="s">
        <v>12</v>
      </c>
      <c r="C6" s="7">
        <v>173.12</v>
      </c>
      <c r="D6" s="4" t="s">
        <v>13</v>
      </c>
      <c r="E6" s="7">
        <v>153.84</v>
      </c>
      <c r="F6" s="4">
        <f t="shared" ref="F6:F13" si="0">ROUND(E6*C6,2)</f>
        <v>26632.78</v>
      </c>
    </row>
    <row r="7" spans="1:6" ht="105">
      <c r="A7" s="4" t="s">
        <v>14</v>
      </c>
      <c r="B7" s="4" t="s">
        <v>79</v>
      </c>
      <c r="C7" s="7">
        <v>15.29</v>
      </c>
      <c r="D7" s="4" t="s">
        <v>13</v>
      </c>
      <c r="E7" s="7">
        <v>415.58</v>
      </c>
      <c r="F7" s="4">
        <f t="shared" si="0"/>
        <v>6354.22</v>
      </c>
    </row>
    <row r="8" spans="1:6" ht="90">
      <c r="A8" s="4" t="s">
        <v>157</v>
      </c>
      <c r="B8" s="4" t="s">
        <v>80</v>
      </c>
      <c r="C8" s="7">
        <v>25.69</v>
      </c>
      <c r="D8" s="4" t="s">
        <v>13</v>
      </c>
      <c r="E8" s="7">
        <v>1336.28</v>
      </c>
      <c r="F8" s="4">
        <f t="shared" si="0"/>
        <v>34329.03</v>
      </c>
    </row>
    <row r="9" spans="1:6" ht="135">
      <c r="A9" s="4" t="s">
        <v>158</v>
      </c>
      <c r="B9" s="4" t="s">
        <v>159</v>
      </c>
      <c r="C9" s="4">
        <v>22.23</v>
      </c>
      <c r="D9" s="4" t="s">
        <v>62</v>
      </c>
      <c r="E9" s="4">
        <v>4492.3599999999997</v>
      </c>
      <c r="F9" s="4">
        <f t="shared" si="0"/>
        <v>99865.16</v>
      </c>
    </row>
    <row r="10" spans="1:6" ht="120">
      <c r="A10" s="4" t="s">
        <v>160</v>
      </c>
      <c r="B10" s="4" t="s">
        <v>161</v>
      </c>
      <c r="C10" s="4">
        <v>61.17</v>
      </c>
      <c r="D10" s="4" t="s">
        <v>62</v>
      </c>
      <c r="E10" s="4">
        <v>2873.96</v>
      </c>
      <c r="F10" s="4">
        <f t="shared" si="0"/>
        <v>175800.13</v>
      </c>
    </row>
    <row r="11" spans="1:6" ht="90">
      <c r="A11" s="4" t="s">
        <v>162</v>
      </c>
      <c r="B11" s="4" t="s">
        <v>163</v>
      </c>
      <c r="C11" s="4">
        <v>334.57</v>
      </c>
      <c r="D11" s="4" t="s">
        <v>164</v>
      </c>
      <c r="E11" s="4">
        <v>293.85000000000002</v>
      </c>
      <c r="F11" s="4">
        <f t="shared" si="0"/>
        <v>98313.39</v>
      </c>
    </row>
    <row r="12" spans="1:6" ht="105">
      <c r="A12" s="4" t="s">
        <v>165</v>
      </c>
      <c r="B12" s="4" t="s">
        <v>24</v>
      </c>
      <c r="C12" s="7">
        <v>14.58</v>
      </c>
      <c r="D12" s="4" t="s">
        <v>13</v>
      </c>
      <c r="E12" s="7">
        <v>6092.63</v>
      </c>
      <c r="F12" s="4">
        <f t="shared" si="0"/>
        <v>88830.55</v>
      </c>
    </row>
    <row r="13" spans="1:6" ht="120">
      <c r="A13" s="4" t="s">
        <v>166</v>
      </c>
      <c r="B13" s="4" t="s">
        <v>29</v>
      </c>
      <c r="C13" s="7">
        <v>1.1579999999999999</v>
      </c>
      <c r="D13" s="4" t="s">
        <v>27</v>
      </c>
      <c r="E13" s="7">
        <v>77259.94</v>
      </c>
      <c r="F13" s="4">
        <f t="shared" si="0"/>
        <v>89467.01</v>
      </c>
    </row>
    <row r="14" spans="1:6">
      <c r="A14" s="5">
        <v>10</v>
      </c>
      <c r="B14" s="19" t="s">
        <v>30</v>
      </c>
      <c r="C14" s="19"/>
      <c r="D14" s="19"/>
      <c r="E14" s="19"/>
      <c r="F14" s="4"/>
    </row>
    <row r="15" spans="1:6">
      <c r="A15" s="8" t="s">
        <v>31</v>
      </c>
      <c r="B15" s="4" t="s">
        <v>32</v>
      </c>
      <c r="C15" s="4">
        <v>50.92</v>
      </c>
      <c r="D15" s="4" t="s">
        <v>13</v>
      </c>
      <c r="E15" s="4">
        <v>893.67</v>
      </c>
      <c r="F15" s="4">
        <f t="shared" ref="F15:F19" si="1">C15*E15</f>
        <v>45505.676399999997</v>
      </c>
    </row>
    <row r="16" spans="1:6">
      <c r="A16" s="8" t="s">
        <v>33</v>
      </c>
      <c r="B16" s="4" t="s">
        <v>167</v>
      </c>
      <c r="C16" s="4">
        <v>15.29</v>
      </c>
      <c r="D16" s="4" t="s">
        <v>13</v>
      </c>
      <c r="E16" s="4">
        <v>378.69</v>
      </c>
      <c r="F16" s="4">
        <f t="shared" si="1"/>
        <v>5790.1700999999994</v>
      </c>
    </row>
    <row r="17" spans="1:6">
      <c r="A17" s="8" t="s">
        <v>35</v>
      </c>
      <c r="B17" s="4" t="s">
        <v>36</v>
      </c>
      <c r="C17" s="4">
        <v>86.86</v>
      </c>
      <c r="D17" s="4" t="s">
        <v>13</v>
      </c>
      <c r="E17" s="4">
        <v>819.59</v>
      </c>
      <c r="F17" s="4">
        <f t="shared" si="1"/>
        <v>71189.587400000004</v>
      </c>
    </row>
    <row r="18" spans="1:6">
      <c r="A18" s="8" t="s">
        <v>37</v>
      </c>
      <c r="B18" s="4" t="s">
        <v>38</v>
      </c>
      <c r="C18" s="4">
        <v>32.54</v>
      </c>
      <c r="D18" s="4" t="s">
        <v>13</v>
      </c>
      <c r="E18" s="4">
        <v>496.4</v>
      </c>
      <c r="F18" s="4">
        <f t="shared" si="1"/>
        <v>16152.855999999998</v>
      </c>
    </row>
    <row r="19" spans="1:6">
      <c r="A19" s="8" t="s">
        <v>39</v>
      </c>
      <c r="B19" s="4" t="s">
        <v>40</v>
      </c>
      <c r="C19" s="4">
        <v>173.12</v>
      </c>
      <c r="D19" s="4" t="s">
        <v>13</v>
      </c>
      <c r="E19" s="4">
        <v>177.1</v>
      </c>
      <c r="F19" s="4">
        <f t="shared" si="1"/>
        <v>30659.552</v>
      </c>
    </row>
    <row r="20" spans="1:6">
      <c r="A20" s="31" t="s">
        <v>92</v>
      </c>
      <c r="B20" s="31"/>
      <c r="C20" s="31"/>
      <c r="D20" s="31"/>
      <c r="E20" s="31"/>
      <c r="F20" s="4">
        <f>SUM(F5:F19)</f>
        <v>796359.83190000011</v>
      </c>
    </row>
    <row r="21" spans="1:6" ht="30">
      <c r="A21" s="8"/>
      <c r="B21" s="10"/>
      <c r="C21" s="11"/>
      <c r="D21" s="5"/>
      <c r="E21" s="4" t="s">
        <v>42</v>
      </c>
      <c r="F21" s="4">
        <f>F20*12/100</f>
        <v>95563.179828000008</v>
      </c>
    </row>
    <row r="22" spans="1:6">
      <c r="A22" s="8"/>
      <c r="B22" s="10"/>
      <c r="C22" s="11"/>
      <c r="D22" s="5"/>
      <c r="E22" s="4"/>
      <c r="F22" s="4">
        <f>F21+F20</f>
        <v>891923.01172800013</v>
      </c>
    </row>
    <row r="23" spans="1:6" ht="30">
      <c r="A23" s="8"/>
      <c r="B23" s="10"/>
      <c r="C23" s="11"/>
      <c r="D23" s="5"/>
      <c r="E23" s="4" t="s">
        <v>43</v>
      </c>
      <c r="F23" s="4">
        <f>F22*1/100</f>
        <v>8919.2301172800017</v>
      </c>
    </row>
    <row r="24" spans="1:6" ht="15.75">
      <c r="A24" s="8"/>
      <c r="B24" s="10"/>
      <c r="C24" s="11"/>
      <c r="D24" s="5"/>
      <c r="E24" s="4" t="s">
        <v>44</v>
      </c>
      <c r="F24" s="26">
        <f>F23+F22</f>
        <v>900842.24184528016</v>
      </c>
    </row>
  </sheetData>
  <mergeCells count="4">
    <mergeCell ref="A1:F1"/>
    <mergeCell ref="A2:F2"/>
    <mergeCell ref="A3:F3"/>
    <mergeCell ref="A20:E20"/>
  </mergeCells>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48.75" customHeight="1">
      <c r="A3" s="30" t="s">
        <v>168</v>
      </c>
      <c r="B3" s="30"/>
      <c r="C3" s="30"/>
      <c r="D3" s="30"/>
      <c r="E3" s="30"/>
      <c r="F3" s="30"/>
    </row>
    <row r="4" spans="1:6">
      <c r="A4" s="2" t="s">
        <v>3</v>
      </c>
      <c r="B4" s="2" t="s">
        <v>4</v>
      </c>
      <c r="C4" s="2" t="s">
        <v>5</v>
      </c>
      <c r="D4" s="2" t="s">
        <v>6</v>
      </c>
      <c r="E4" s="2" t="s">
        <v>7</v>
      </c>
      <c r="F4" s="2" t="s">
        <v>8</v>
      </c>
    </row>
    <row r="5" spans="1:6" ht="30">
      <c r="A5" s="4">
        <v>1</v>
      </c>
      <c r="B5" s="4" t="s">
        <v>128</v>
      </c>
      <c r="C5" s="4">
        <v>10</v>
      </c>
      <c r="D5" s="4" t="s">
        <v>62</v>
      </c>
      <c r="E5" s="4">
        <v>330.4</v>
      </c>
      <c r="F5" s="4">
        <f>ROUND(E5*C5,2)</f>
        <v>3304</v>
      </c>
    </row>
    <row r="6" spans="1:6" ht="120">
      <c r="A6" s="4" t="s">
        <v>78</v>
      </c>
      <c r="B6" s="4" t="s">
        <v>12</v>
      </c>
      <c r="C6" s="7">
        <v>31.81</v>
      </c>
      <c r="D6" s="4" t="s">
        <v>13</v>
      </c>
      <c r="E6" s="7">
        <v>153.84</v>
      </c>
      <c r="F6" s="4">
        <f t="shared" ref="F6:F11" si="0">ROUND(E6*C6,2)</f>
        <v>4893.6499999999996</v>
      </c>
    </row>
    <row r="7" spans="1:6" ht="105">
      <c r="A7" s="4" t="s">
        <v>14</v>
      </c>
      <c r="B7" s="4" t="s">
        <v>79</v>
      </c>
      <c r="C7" s="7">
        <v>10.27</v>
      </c>
      <c r="D7" s="4" t="s">
        <v>13</v>
      </c>
      <c r="E7" s="7">
        <v>415.58</v>
      </c>
      <c r="F7" s="4">
        <f t="shared" si="0"/>
        <v>4268.01</v>
      </c>
    </row>
    <row r="8" spans="1:6" ht="90">
      <c r="A8" s="4" t="s">
        <v>157</v>
      </c>
      <c r="B8" s="4" t="s">
        <v>80</v>
      </c>
      <c r="C8" s="7">
        <v>17.260000000000002</v>
      </c>
      <c r="D8" s="4" t="s">
        <v>13</v>
      </c>
      <c r="E8" s="7">
        <v>1336.28</v>
      </c>
      <c r="F8" s="4">
        <f t="shared" si="0"/>
        <v>23064.19</v>
      </c>
    </row>
    <row r="9" spans="1:6" ht="105">
      <c r="A9" s="4" t="s">
        <v>169</v>
      </c>
      <c r="B9" s="4" t="s">
        <v>170</v>
      </c>
      <c r="C9" s="4">
        <v>28.89</v>
      </c>
      <c r="D9" s="4" t="s">
        <v>62</v>
      </c>
      <c r="E9" s="4">
        <v>5094.3599999999997</v>
      </c>
      <c r="F9" s="4">
        <f t="shared" si="0"/>
        <v>147176.06</v>
      </c>
    </row>
    <row r="10" spans="1:6" ht="105">
      <c r="A10" s="4" t="s">
        <v>83</v>
      </c>
      <c r="B10" s="4" t="s">
        <v>24</v>
      </c>
      <c r="C10" s="7">
        <v>11.94</v>
      </c>
      <c r="D10" s="4" t="s">
        <v>13</v>
      </c>
      <c r="E10" s="7">
        <v>6092.63</v>
      </c>
      <c r="F10" s="4">
        <f t="shared" si="0"/>
        <v>72746</v>
      </c>
    </row>
    <row r="11" spans="1:6" ht="120">
      <c r="A11" s="4" t="s">
        <v>85</v>
      </c>
      <c r="B11" s="4" t="s">
        <v>29</v>
      </c>
      <c r="C11" s="7">
        <v>3.605</v>
      </c>
      <c r="D11" s="4" t="s">
        <v>27</v>
      </c>
      <c r="E11" s="7">
        <v>77259.94</v>
      </c>
      <c r="F11" s="4">
        <f t="shared" si="0"/>
        <v>278522.08</v>
      </c>
    </row>
    <row r="12" spans="1:6" ht="45">
      <c r="A12" s="4" t="s">
        <v>57</v>
      </c>
      <c r="B12" s="4" t="s">
        <v>19</v>
      </c>
      <c r="C12" s="4">
        <v>113.53</v>
      </c>
      <c r="D12" s="4" t="s">
        <v>20</v>
      </c>
      <c r="E12" s="4">
        <v>184.61</v>
      </c>
      <c r="F12" s="4">
        <f t="shared" ref="F12" si="1">C12*E12</f>
        <v>20958.773300000001</v>
      </c>
    </row>
    <row r="13" spans="1:6">
      <c r="A13" s="5">
        <v>9</v>
      </c>
      <c r="B13" s="19" t="s">
        <v>30</v>
      </c>
      <c r="C13" s="19"/>
      <c r="D13" s="19"/>
      <c r="E13" s="19"/>
      <c r="F13" s="4"/>
    </row>
    <row r="14" spans="1:6">
      <c r="A14" s="8" t="s">
        <v>31</v>
      </c>
      <c r="B14" s="4" t="s">
        <v>32</v>
      </c>
      <c r="C14" s="4">
        <v>17.559999999999999</v>
      </c>
      <c r="D14" s="4" t="s">
        <v>13</v>
      </c>
      <c r="E14" s="4">
        <v>893.67</v>
      </c>
      <c r="F14" s="4">
        <f t="shared" ref="F14:F18" si="2">C14*E14</f>
        <v>15692.845199999998</v>
      </c>
    </row>
    <row r="15" spans="1:6">
      <c r="A15" s="8" t="s">
        <v>33</v>
      </c>
      <c r="B15" s="4" t="s">
        <v>167</v>
      </c>
      <c r="C15" s="4">
        <v>10.27</v>
      </c>
      <c r="D15" s="4" t="s">
        <v>13</v>
      </c>
      <c r="E15" s="4">
        <v>378.69</v>
      </c>
      <c r="F15" s="4">
        <f t="shared" si="2"/>
        <v>3889.1462999999999</v>
      </c>
    </row>
    <row r="16" spans="1:6">
      <c r="A16" s="8" t="s">
        <v>35</v>
      </c>
      <c r="B16" s="4" t="s">
        <v>36</v>
      </c>
      <c r="C16" s="4">
        <v>17.260000000000002</v>
      </c>
      <c r="D16" s="4" t="s">
        <v>13</v>
      </c>
      <c r="E16" s="4">
        <v>819.59</v>
      </c>
      <c r="F16" s="4">
        <f t="shared" si="2"/>
        <v>14146.123400000002</v>
      </c>
    </row>
    <row r="17" spans="1:6">
      <c r="A17" s="8" t="s">
        <v>37</v>
      </c>
      <c r="B17" s="4" t="s">
        <v>38</v>
      </c>
      <c r="C17" s="4">
        <v>35.119999999999997</v>
      </c>
      <c r="D17" s="4" t="s">
        <v>13</v>
      </c>
      <c r="E17" s="4">
        <v>496.4</v>
      </c>
      <c r="F17" s="4">
        <f t="shared" si="2"/>
        <v>17433.567999999999</v>
      </c>
    </row>
    <row r="18" spans="1:6">
      <c r="A18" s="8" t="s">
        <v>39</v>
      </c>
      <c r="B18" s="4" t="s">
        <v>40</v>
      </c>
      <c r="C18" s="4">
        <v>31.81</v>
      </c>
      <c r="D18" s="4" t="s">
        <v>13</v>
      </c>
      <c r="E18" s="4">
        <v>177.1</v>
      </c>
      <c r="F18" s="4">
        <f t="shared" si="2"/>
        <v>5633.5509999999995</v>
      </c>
    </row>
    <row r="19" spans="1:6">
      <c r="A19" s="32" t="s">
        <v>92</v>
      </c>
      <c r="B19" s="33"/>
      <c r="C19" s="33"/>
      <c r="D19" s="33"/>
      <c r="E19" s="34"/>
      <c r="F19" s="4">
        <f>SUM(F5:F18)</f>
        <v>611727.99719999998</v>
      </c>
    </row>
    <row r="20" spans="1:6" ht="30">
      <c r="A20" s="8"/>
      <c r="B20" s="10"/>
      <c r="C20" s="11"/>
      <c r="D20" s="5"/>
      <c r="E20" s="4" t="s">
        <v>42</v>
      </c>
      <c r="F20" s="4">
        <f>F19*12/100</f>
        <v>73407.359663999989</v>
      </c>
    </row>
    <row r="21" spans="1:6">
      <c r="A21" s="8"/>
      <c r="B21" s="10"/>
      <c r="C21" s="11"/>
      <c r="D21" s="5"/>
      <c r="E21" s="4"/>
      <c r="F21" s="4">
        <f>F20+F19</f>
        <v>685135.35686399997</v>
      </c>
    </row>
    <row r="22" spans="1:6" ht="30">
      <c r="A22" s="8"/>
      <c r="B22" s="10"/>
      <c r="C22" s="11"/>
      <c r="D22" s="5"/>
      <c r="E22" s="4" t="s">
        <v>43</v>
      </c>
      <c r="F22" s="4">
        <f>F21*1/100</f>
        <v>6851.35356864</v>
      </c>
    </row>
    <row r="23" spans="1:6" ht="15.75">
      <c r="A23" s="8"/>
      <c r="B23" s="10"/>
      <c r="C23" s="11"/>
      <c r="D23" s="5"/>
      <c r="E23" s="4" t="s">
        <v>44</v>
      </c>
      <c r="F23" s="26">
        <f>F22+F21</f>
        <v>691986.71043263993</v>
      </c>
    </row>
  </sheetData>
  <mergeCells count="4">
    <mergeCell ref="A1:F1"/>
    <mergeCell ref="A2:F2"/>
    <mergeCell ref="A3:F3"/>
    <mergeCell ref="A19:E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dimension ref="A1:F23"/>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48.75" customHeight="1">
      <c r="A3" s="30" t="s">
        <v>171</v>
      </c>
      <c r="B3" s="30"/>
      <c r="C3" s="30"/>
      <c r="D3" s="30"/>
      <c r="E3" s="30"/>
      <c r="F3" s="30"/>
    </row>
    <row r="4" spans="1:6">
      <c r="A4" s="2" t="s">
        <v>3</v>
      </c>
      <c r="B4" s="2" t="s">
        <v>4</v>
      </c>
      <c r="C4" s="2" t="s">
        <v>5</v>
      </c>
      <c r="D4" s="2" t="s">
        <v>6</v>
      </c>
      <c r="E4" s="2" t="s">
        <v>7</v>
      </c>
      <c r="F4" s="2" t="s">
        <v>8</v>
      </c>
    </row>
    <row r="5" spans="1:6" ht="30">
      <c r="A5" s="4">
        <v>1</v>
      </c>
      <c r="B5" s="4" t="s">
        <v>128</v>
      </c>
      <c r="C5" s="4">
        <v>10</v>
      </c>
      <c r="D5" s="4" t="s">
        <v>62</v>
      </c>
      <c r="E5" s="4">
        <v>330.4</v>
      </c>
      <c r="F5" s="4">
        <f>ROUND(E5*C5,2)</f>
        <v>3304</v>
      </c>
    </row>
    <row r="6" spans="1:6" ht="120">
      <c r="A6" s="4" t="s">
        <v>78</v>
      </c>
      <c r="B6" s="4" t="s">
        <v>12</v>
      </c>
      <c r="C6" s="7">
        <v>70.94</v>
      </c>
      <c r="D6" s="4" t="s">
        <v>13</v>
      </c>
      <c r="E6" s="7">
        <v>153.84</v>
      </c>
      <c r="F6" s="4">
        <f t="shared" ref="F6:F11" si="0">ROUND(E6*C6,2)</f>
        <v>10913.41</v>
      </c>
    </row>
    <row r="7" spans="1:6" ht="105">
      <c r="A7" s="4" t="s">
        <v>14</v>
      </c>
      <c r="B7" s="4" t="s">
        <v>79</v>
      </c>
      <c r="C7" s="7">
        <v>7.09</v>
      </c>
      <c r="D7" s="4" t="s">
        <v>13</v>
      </c>
      <c r="E7" s="7">
        <v>415.58</v>
      </c>
      <c r="F7" s="4">
        <f t="shared" si="0"/>
        <v>2946.46</v>
      </c>
    </row>
    <row r="8" spans="1:6" ht="90">
      <c r="A8" s="4" t="s">
        <v>157</v>
      </c>
      <c r="B8" s="4" t="s">
        <v>80</v>
      </c>
      <c r="C8" s="7">
        <v>11.92</v>
      </c>
      <c r="D8" s="4" t="s">
        <v>13</v>
      </c>
      <c r="E8" s="7">
        <v>1336.28</v>
      </c>
      <c r="F8" s="4">
        <f t="shared" si="0"/>
        <v>15928.46</v>
      </c>
    </row>
    <row r="9" spans="1:6" ht="105">
      <c r="A9" s="4" t="s">
        <v>169</v>
      </c>
      <c r="B9" s="4" t="s">
        <v>170</v>
      </c>
      <c r="C9" s="4">
        <v>24.09</v>
      </c>
      <c r="D9" s="4" t="s">
        <v>62</v>
      </c>
      <c r="E9" s="4">
        <v>5094.3599999999997</v>
      </c>
      <c r="F9" s="4">
        <f t="shared" si="0"/>
        <v>122723.13</v>
      </c>
    </row>
    <row r="10" spans="1:6" ht="105">
      <c r="A10" s="4" t="s">
        <v>83</v>
      </c>
      <c r="B10" s="4" t="s">
        <v>24</v>
      </c>
      <c r="C10" s="7">
        <v>11.55</v>
      </c>
      <c r="D10" s="4" t="s">
        <v>13</v>
      </c>
      <c r="E10" s="7">
        <v>6092.63</v>
      </c>
      <c r="F10" s="4">
        <f t="shared" si="0"/>
        <v>70369.88</v>
      </c>
    </row>
    <row r="11" spans="1:6" ht="120">
      <c r="A11" s="4" t="s">
        <v>85</v>
      </c>
      <c r="B11" s="4" t="s">
        <v>29</v>
      </c>
      <c r="C11" s="7">
        <v>3.1469999999999998</v>
      </c>
      <c r="D11" s="4" t="s">
        <v>27</v>
      </c>
      <c r="E11" s="7">
        <v>77259.94</v>
      </c>
      <c r="F11" s="4">
        <f t="shared" si="0"/>
        <v>243137.03</v>
      </c>
    </row>
    <row r="12" spans="1:6" ht="45">
      <c r="A12" s="4" t="s">
        <v>57</v>
      </c>
      <c r="B12" s="4" t="s">
        <v>19</v>
      </c>
      <c r="C12" s="4">
        <v>177.32</v>
      </c>
      <c r="D12" s="4" t="s">
        <v>20</v>
      </c>
      <c r="E12" s="4">
        <v>184.61</v>
      </c>
      <c r="F12" s="4">
        <f t="shared" ref="F12" si="1">C12*E12</f>
        <v>32735.0452</v>
      </c>
    </row>
    <row r="13" spans="1:6">
      <c r="A13" s="5">
        <v>9</v>
      </c>
      <c r="B13" s="19" t="s">
        <v>30</v>
      </c>
      <c r="C13" s="19"/>
      <c r="D13" s="19"/>
      <c r="E13" s="19"/>
      <c r="F13" s="4"/>
    </row>
    <row r="14" spans="1:6">
      <c r="A14" s="8" t="s">
        <v>31</v>
      </c>
      <c r="B14" s="4" t="s">
        <v>32</v>
      </c>
      <c r="C14" s="4">
        <v>15.33</v>
      </c>
      <c r="D14" s="4" t="s">
        <v>13</v>
      </c>
      <c r="E14" s="4">
        <v>893.67</v>
      </c>
      <c r="F14" s="4">
        <f t="shared" ref="F14:F18" si="2">C14*E14</f>
        <v>13699.961099999999</v>
      </c>
    </row>
    <row r="15" spans="1:6">
      <c r="A15" s="8" t="s">
        <v>33</v>
      </c>
      <c r="B15" s="4" t="s">
        <v>167</v>
      </c>
      <c r="C15" s="4">
        <v>7.09</v>
      </c>
      <c r="D15" s="4" t="s">
        <v>13</v>
      </c>
      <c r="E15" s="4">
        <v>378.69</v>
      </c>
      <c r="F15" s="4">
        <f t="shared" si="2"/>
        <v>2684.9121</v>
      </c>
    </row>
    <row r="16" spans="1:6">
      <c r="A16" s="8" t="s">
        <v>35</v>
      </c>
      <c r="B16" s="4" t="s">
        <v>36</v>
      </c>
      <c r="C16" s="4">
        <v>11.92</v>
      </c>
      <c r="D16" s="4" t="s">
        <v>13</v>
      </c>
      <c r="E16" s="4">
        <v>819.59</v>
      </c>
      <c r="F16" s="4">
        <f t="shared" si="2"/>
        <v>9769.5128000000004</v>
      </c>
    </row>
    <row r="17" spans="1:6">
      <c r="A17" s="8" t="s">
        <v>37</v>
      </c>
      <c r="B17" s="4" t="s">
        <v>38</v>
      </c>
      <c r="C17" s="4">
        <v>30.66</v>
      </c>
      <c r="D17" s="4" t="s">
        <v>13</v>
      </c>
      <c r="E17" s="4">
        <v>496.4</v>
      </c>
      <c r="F17" s="4">
        <f t="shared" si="2"/>
        <v>15219.624</v>
      </c>
    </row>
    <row r="18" spans="1:6">
      <c r="A18" s="8" t="s">
        <v>39</v>
      </c>
      <c r="B18" s="4" t="s">
        <v>40</v>
      </c>
      <c r="C18" s="4">
        <v>70.94</v>
      </c>
      <c r="D18" s="4" t="s">
        <v>13</v>
      </c>
      <c r="E18" s="4">
        <v>177.1</v>
      </c>
      <c r="F18" s="4">
        <f t="shared" si="2"/>
        <v>12563.473999999998</v>
      </c>
    </row>
    <row r="19" spans="1:6">
      <c r="A19" s="32" t="s">
        <v>92</v>
      </c>
      <c r="B19" s="33"/>
      <c r="C19" s="33"/>
      <c r="D19" s="33"/>
      <c r="E19" s="34"/>
      <c r="F19" s="4">
        <f>SUM(F5:F18)</f>
        <v>555994.89919999999</v>
      </c>
    </row>
    <row r="20" spans="1:6" ht="30">
      <c r="A20" s="8"/>
      <c r="B20" s="10"/>
      <c r="C20" s="11"/>
      <c r="D20" s="5"/>
      <c r="E20" s="4" t="s">
        <v>42</v>
      </c>
      <c r="F20" s="4">
        <f>F19*12/100</f>
        <v>66719.387904000003</v>
      </c>
    </row>
    <row r="21" spans="1:6">
      <c r="A21" s="8"/>
      <c r="B21" s="10"/>
      <c r="C21" s="11"/>
      <c r="D21" s="5"/>
      <c r="E21" s="4"/>
      <c r="F21" s="4">
        <f>F20+F19</f>
        <v>622714.28710399999</v>
      </c>
    </row>
    <row r="22" spans="1:6" ht="30">
      <c r="A22" s="8"/>
      <c r="B22" s="10"/>
      <c r="C22" s="11"/>
      <c r="D22" s="5"/>
      <c r="E22" s="4" t="s">
        <v>43</v>
      </c>
      <c r="F22" s="4">
        <f>F21*1/100</f>
        <v>6227.1428710399996</v>
      </c>
    </row>
    <row r="23" spans="1:6" ht="15.75">
      <c r="A23" s="8"/>
      <c r="B23" s="10"/>
      <c r="C23" s="11"/>
      <c r="D23" s="5"/>
      <c r="E23" s="4" t="s">
        <v>44</v>
      </c>
      <c r="F23" s="26">
        <f>F22+F21</f>
        <v>628941.42997504002</v>
      </c>
    </row>
  </sheetData>
  <mergeCells count="4">
    <mergeCell ref="A1:F1"/>
    <mergeCell ref="A2:F2"/>
    <mergeCell ref="A3:F3"/>
    <mergeCell ref="A19:E19"/>
  </mergeCells>
  <pageMargins left="0.7" right="0.7" top="0.75" bottom="0.75" header="0.3" footer="0.3"/>
</worksheet>
</file>

<file path=xl/worksheets/sheet26.xml><?xml version="1.0" encoding="utf-8"?>
<worksheet xmlns="http://schemas.openxmlformats.org/spreadsheetml/2006/main" xmlns:r="http://schemas.openxmlformats.org/officeDocument/2006/relationships">
  <dimension ref="A1:F16"/>
  <sheetViews>
    <sheetView topLeftCell="A10" workbookViewId="0">
      <selection activeCell="K5" sqref="K5"/>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172</v>
      </c>
      <c r="B3" s="30"/>
      <c r="C3" s="30"/>
      <c r="D3" s="30"/>
      <c r="E3" s="30"/>
      <c r="F3" s="30"/>
    </row>
    <row r="4" spans="1:6">
      <c r="A4" s="2" t="s">
        <v>3</v>
      </c>
      <c r="B4" s="2" t="s">
        <v>4</v>
      </c>
      <c r="C4" s="2" t="s">
        <v>5</v>
      </c>
      <c r="D4" s="2" t="s">
        <v>6</v>
      </c>
      <c r="E4" s="2" t="s">
        <v>7</v>
      </c>
      <c r="F4" s="2" t="s">
        <v>8</v>
      </c>
    </row>
    <row r="5" spans="1:6" ht="150">
      <c r="A5" s="4" t="s">
        <v>173</v>
      </c>
      <c r="B5" s="4" t="s">
        <v>48</v>
      </c>
      <c r="C5" s="4">
        <v>62.31</v>
      </c>
      <c r="D5" s="4" t="s">
        <v>13</v>
      </c>
      <c r="E5" s="4">
        <v>4858.76</v>
      </c>
      <c r="F5" s="4">
        <f t="shared" ref="F5:F7" si="0">C5*E5</f>
        <v>302749.33560000005</v>
      </c>
    </row>
    <row r="6" spans="1:6" ht="105">
      <c r="A6" s="3" t="s">
        <v>23</v>
      </c>
      <c r="B6" s="4" t="s">
        <v>24</v>
      </c>
      <c r="C6" s="7">
        <v>3.54</v>
      </c>
      <c r="D6" s="5" t="s">
        <v>13</v>
      </c>
      <c r="E6" s="7">
        <v>6092.63</v>
      </c>
      <c r="F6" s="4">
        <f t="shared" si="0"/>
        <v>21567.910200000002</v>
      </c>
    </row>
    <row r="7" spans="1:6" ht="120">
      <c r="A7" s="4" t="s">
        <v>103</v>
      </c>
      <c r="B7" s="4" t="s">
        <v>29</v>
      </c>
      <c r="C7" s="17">
        <v>0.34399999999999997</v>
      </c>
      <c r="D7" s="4" t="s">
        <v>27</v>
      </c>
      <c r="E7" s="4">
        <v>77259.94</v>
      </c>
      <c r="F7" s="4">
        <f t="shared" si="0"/>
        <v>26577.41936</v>
      </c>
    </row>
    <row r="8" spans="1:6" ht="60">
      <c r="A8" s="4" t="s">
        <v>174</v>
      </c>
      <c r="B8" s="4" t="s">
        <v>86</v>
      </c>
      <c r="C8" s="7">
        <v>46.47</v>
      </c>
      <c r="D8" s="4" t="s">
        <v>20</v>
      </c>
      <c r="E8" s="18">
        <v>184.61</v>
      </c>
      <c r="F8" s="4">
        <f>ROUND(E8*C8,2)</f>
        <v>8578.83</v>
      </c>
    </row>
    <row r="9" spans="1:6">
      <c r="A9" s="8">
        <v>9</v>
      </c>
      <c r="B9" s="10" t="s">
        <v>30</v>
      </c>
      <c r="C9" s="11"/>
      <c r="D9" s="5"/>
      <c r="E9" s="11"/>
      <c r="F9" s="4"/>
    </row>
    <row r="10" spans="1:6" ht="16.5">
      <c r="A10" s="4" t="s">
        <v>175</v>
      </c>
      <c r="B10" s="4" t="s">
        <v>32</v>
      </c>
      <c r="C10" s="4">
        <v>28.27</v>
      </c>
      <c r="D10" s="4" t="s">
        <v>176</v>
      </c>
      <c r="E10" s="4">
        <v>864.24</v>
      </c>
      <c r="F10" s="4">
        <f t="shared" ref="F10:F11" si="1">ROUND(E10*C10,2)</f>
        <v>24432.06</v>
      </c>
    </row>
    <row r="11" spans="1:6" ht="16.5">
      <c r="A11" s="4" t="s">
        <v>177</v>
      </c>
      <c r="B11" s="4" t="s">
        <v>38</v>
      </c>
      <c r="C11" s="4">
        <v>56.54</v>
      </c>
      <c r="D11" s="4" t="s">
        <v>176</v>
      </c>
      <c r="E11" s="4">
        <v>466.97</v>
      </c>
      <c r="F11" s="4">
        <f t="shared" si="1"/>
        <v>26402.48</v>
      </c>
    </row>
    <row r="12" spans="1:6">
      <c r="A12" s="8"/>
      <c r="B12" s="10"/>
      <c r="C12" s="11"/>
      <c r="D12" s="5"/>
      <c r="E12" s="11" t="s">
        <v>41</v>
      </c>
      <c r="F12" s="7">
        <f>SUM(F5:F11)</f>
        <v>410308.03516000003</v>
      </c>
    </row>
    <row r="13" spans="1:6" ht="30">
      <c r="A13" s="8"/>
      <c r="B13" s="10"/>
      <c r="C13" s="11"/>
      <c r="D13" s="5"/>
      <c r="E13" s="4" t="s">
        <v>42</v>
      </c>
      <c r="F13" s="4">
        <f>F12*12/100</f>
        <v>49236.964219200003</v>
      </c>
    </row>
    <row r="14" spans="1:6">
      <c r="A14" s="8"/>
      <c r="B14" s="10"/>
      <c r="C14" s="11"/>
      <c r="D14" s="5"/>
      <c r="E14" s="4"/>
      <c r="F14" s="4">
        <f>F13+F12</f>
        <v>459544.99937920005</v>
      </c>
    </row>
    <row r="15" spans="1:6" ht="30">
      <c r="A15" s="8"/>
      <c r="B15" s="10"/>
      <c r="C15" s="11"/>
      <c r="D15" s="5"/>
      <c r="E15" s="4" t="s">
        <v>43</v>
      </c>
      <c r="F15" s="4">
        <f>F14*1/100</f>
        <v>4595.4499937920009</v>
      </c>
    </row>
    <row r="16" spans="1:6">
      <c r="A16" s="8"/>
      <c r="B16" s="10"/>
      <c r="C16" s="11"/>
      <c r="D16" s="5"/>
      <c r="E16" s="4" t="s">
        <v>92</v>
      </c>
      <c r="F16" s="4">
        <f>F15+F14</f>
        <v>464140.44937299204</v>
      </c>
    </row>
  </sheetData>
  <mergeCells count="3">
    <mergeCell ref="A1:F1"/>
    <mergeCell ref="A2:F2"/>
    <mergeCell ref="A3:F3"/>
  </mergeCells>
  <pageMargins left="0.7" right="0.7" top="0.75" bottom="0.75" header="0.3" footer="0.3"/>
</worksheet>
</file>

<file path=xl/worksheets/sheet27.xml><?xml version="1.0" encoding="utf-8"?>
<worksheet xmlns="http://schemas.openxmlformats.org/spreadsheetml/2006/main" xmlns:r="http://schemas.openxmlformats.org/officeDocument/2006/relationships">
  <dimension ref="A1:F1"/>
  <sheetViews>
    <sheetView workbookViewId="0">
      <selection activeCell="E8" sqref="E8"/>
    </sheetView>
  </sheetViews>
  <sheetFormatPr defaultRowHeight="15"/>
  <cols>
    <col min="1" max="1" width="9.140625" style="12"/>
    <col min="2" max="2" width="9.140625" style="6"/>
    <col min="3" max="3" width="9.140625" style="1"/>
    <col min="4" max="4" width="9.140625" style="13"/>
    <col min="5" max="5" width="9.140625" style="1"/>
    <col min="6" max="6" width="9.140625" style="14"/>
    <col min="7" max="16384" width="9.140625" style="1"/>
  </cols>
  <sheetData/>
  <pageMargins left="0.7" right="0.7" top="0.75" bottom="0.75" header="0.3" footer="0.3"/>
  <pageSetup orientation="portrait" verticalDpi="0" r:id="rId1"/>
</worksheet>
</file>

<file path=xl/worksheets/sheet28.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10" ht="18.75">
      <c r="A1" s="29" t="s">
        <v>0</v>
      </c>
      <c r="B1" s="29"/>
      <c r="C1" s="29"/>
      <c r="D1" s="29"/>
      <c r="E1" s="29"/>
      <c r="F1" s="29"/>
    </row>
    <row r="2" spans="1:10" ht="18.75">
      <c r="A2" s="29" t="s">
        <v>1</v>
      </c>
      <c r="B2" s="29"/>
      <c r="C2" s="29"/>
      <c r="D2" s="29"/>
      <c r="E2" s="29"/>
      <c r="F2" s="29"/>
    </row>
    <row r="3" spans="1:10" ht="48.75" customHeight="1">
      <c r="A3" s="30" t="s">
        <v>178</v>
      </c>
      <c r="B3" s="30"/>
      <c r="C3" s="30"/>
      <c r="D3" s="30"/>
      <c r="E3" s="30"/>
      <c r="F3" s="30"/>
    </row>
    <row r="4" spans="1:10">
      <c r="A4" s="2" t="s">
        <v>3</v>
      </c>
      <c r="B4" s="2" t="s">
        <v>4</v>
      </c>
      <c r="C4" s="2" t="s">
        <v>5</v>
      </c>
      <c r="D4" s="2" t="s">
        <v>6</v>
      </c>
      <c r="E4" s="2" t="s">
        <v>7</v>
      </c>
      <c r="F4" s="2" t="s">
        <v>8</v>
      </c>
    </row>
    <row r="5" spans="1:10" ht="120">
      <c r="A5" s="4" t="s">
        <v>114</v>
      </c>
      <c r="B5" s="4" t="s">
        <v>12</v>
      </c>
      <c r="C5" s="4">
        <v>112.89</v>
      </c>
      <c r="D5" s="4" t="s">
        <v>62</v>
      </c>
      <c r="E5" s="4">
        <v>153.84</v>
      </c>
      <c r="F5" s="4">
        <f>ROUND(E5*C5,2)</f>
        <v>17367</v>
      </c>
      <c r="J5" s="1" t="s">
        <v>179</v>
      </c>
    </row>
    <row r="6" spans="1:10" ht="105">
      <c r="A6" s="4" t="s">
        <v>95</v>
      </c>
      <c r="B6" s="4" t="s">
        <v>79</v>
      </c>
      <c r="C6" s="4">
        <v>9.33</v>
      </c>
      <c r="D6" s="4" t="s">
        <v>62</v>
      </c>
      <c r="E6" s="4">
        <v>415.58</v>
      </c>
      <c r="F6" s="4">
        <f t="shared" ref="F6:F20" si="0">ROUND(E6*C6,2)</f>
        <v>3877.36</v>
      </c>
    </row>
    <row r="7" spans="1:10" ht="90">
      <c r="A7" s="4" t="s">
        <v>180</v>
      </c>
      <c r="B7" s="4" t="s">
        <v>80</v>
      </c>
      <c r="C7" s="4">
        <v>15.55</v>
      </c>
      <c r="D7" s="4" t="s">
        <v>62</v>
      </c>
      <c r="E7" s="4">
        <v>1438.96</v>
      </c>
      <c r="F7" s="4">
        <v>22376</v>
      </c>
    </row>
    <row r="8" spans="1:10" ht="135">
      <c r="A8" s="4" t="s">
        <v>181</v>
      </c>
      <c r="B8" s="4" t="s">
        <v>159</v>
      </c>
      <c r="C8" s="17">
        <v>13.045</v>
      </c>
      <c r="D8" s="4" t="s">
        <v>62</v>
      </c>
      <c r="E8" s="4">
        <v>4492.3599999999997</v>
      </c>
      <c r="F8" s="4">
        <f t="shared" si="0"/>
        <v>58602.84</v>
      </c>
    </row>
    <row r="9" spans="1:10" ht="120">
      <c r="A9" s="4" t="s">
        <v>182</v>
      </c>
      <c r="B9" s="4" t="s">
        <v>161</v>
      </c>
      <c r="C9" s="4">
        <v>37.1</v>
      </c>
      <c r="D9" s="4" t="s">
        <v>62</v>
      </c>
      <c r="E9" s="4">
        <v>2873.96</v>
      </c>
      <c r="F9" s="4">
        <f t="shared" si="0"/>
        <v>106623.92</v>
      </c>
    </row>
    <row r="10" spans="1:10" ht="90">
      <c r="A10" s="4" t="s">
        <v>183</v>
      </c>
      <c r="B10" s="4" t="s">
        <v>163</v>
      </c>
      <c r="C10" s="4">
        <v>280.39999999999998</v>
      </c>
      <c r="D10" s="4" t="s">
        <v>164</v>
      </c>
      <c r="E10" s="4">
        <v>293.85000000000002</v>
      </c>
      <c r="F10" s="4">
        <f t="shared" si="0"/>
        <v>82395.539999999994</v>
      </c>
    </row>
    <row r="11" spans="1:10" ht="105">
      <c r="A11" s="4" t="s">
        <v>184</v>
      </c>
      <c r="B11" s="4" t="s">
        <v>24</v>
      </c>
      <c r="C11" s="17">
        <v>13.018000000000001</v>
      </c>
      <c r="D11" s="4" t="s">
        <v>13</v>
      </c>
      <c r="E11" s="4">
        <v>6092.63</v>
      </c>
      <c r="F11" s="4">
        <f t="shared" si="0"/>
        <v>79313.86</v>
      </c>
    </row>
    <row r="12" spans="1:10" ht="120">
      <c r="A12" s="4" t="s">
        <v>185</v>
      </c>
      <c r="B12" s="4" t="s">
        <v>29</v>
      </c>
      <c r="C12" s="17">
        <v>0.54200000000000004</v>
      </c>
      <c r="D12" s="4" t="s">
        <v>186</v>
      </c>
      <c r="E12" s="4">
        <v>77259.94</v>
      </c>
      <c r="F12" s="4">
        <f t="shared" si="0"/>
        <v>41874.89</v>
      </c>
    </row>
    <row r="13" spans="1:10" ht="75">
      <c r="A13" s="5" t="s">
        <v>187</v>
      </c>
      <c r="B13" s="4" t="s">
        <v>188</v>
      </c>
      <c r="C13" s="4">
        <v>3.4</v>
      </c>
      <c r="D13" s="5" t="s">
        <v>13</v>
      </c>
      <c r="E13" s="4">
        <v>1832.28</v>
      </c>
      <c r="F13" s="4">
        <f t="shared" ref="F13" si="1">+C13*E13</f>
        <v>6229.7519999999995</v>
      </c>
    </row>
    <row r="14" spans="1:10" ht="60">
      <c r="A14" s="4" t="s">
        <v>174</v>
      </c>
      <c r="B14" s="4" t="s">
        <v>86</v>
      </c>
      <c r="C14" s="7">
        <v>41.27</v>
      </c>
      <c r="D14" s="4" t="s">
        <v>20</v>
      </c>
      <c r="E14" s="18">
        <v>184.61</v>
      </c>
      <c r="F14" s="4">
        <f>ROUND(E14*C14,2)</f>
        <v>7618.85</v>
      </c>
    </row>
    <row r="15" spans="1:10">
      <c r="A15" s="5">
        <v>11</v>
      </c>
      <c r="B15" s="4" t="s">
        <v>123</v>
      </c>
      <c r="C15" s="4"/>
      <c r="D15" s="4"/>
      <c r="E15" s="4"/>
      <c r="F15" s="4"/>
    </row>
    <row r="16" spans="1:10" ht="16.5">
      <c r="A16" s="4" t="s">
        <v>175</v>
      </c>
      <c r="B16" s="4" t="s">
        <v>32</v>
      </c>
      <c r="C16" s="4">
        <v>34.64</v>
      </c>
      <c r="D16" s="4" t="s">
        <v>176</v>
      </c>
      <c r="E16" s="4">
        <v>864.24</v>
      </c>
      <c r="F16" s="4">
        <f t="shared" si="0"/>
        <v>29937.27</v>
      </c>
    </row>
    <row r="17" spans="1:6" ht="16.5">
      <c r="A17" s="4" t="s">
        <v>189</v>
      </c>
      <c r="B17" s="4" t="s">
        <v>58</v>
      </c>
      <c r="C17" s="4">
        <v>9.33</v>
      </c>
      <c r="D17" s="4" t="s">
        <v>176</v>
      </c>
      <c r="E17" s="4">
        <v>408.12</v>
      </c>
      <c r="F17" s="4">
        <f t="shared" si="0"/>
        <v>3807.76</v>
      </c>
    </row>
    <row r="18" spans="1:6" ht="16.5">
      <c r="A18" s="4" t="s">
        <v>190</v>
      </c>
      <c r="B18" s="4" t="s">
        <v>36</v>
      </c>
      <c r="C18" s="4">
        <v>52.65</v>
      </c>
      <c r="D18" s="4" t="s">
        <v>176</v>
      </c>
      <c r="E18" s="4">
        <v>788.88</v>
      </c>
      <c r="F18" s="4">
        <f t="shared" si="0"/>
        <v>41534.53</v>
      </c>
    </row>
    <row r="19" spans="1:6" ht="16.5">
      <c r="A19" s="4" t="s">
        <v>177</v>
      </c>
      <c r="B19" s="4" t="s">
        <v>38</v>
      </c>
      <c r="C19" s="4">
        <v>22.96</v>
      </c>
      <c r="D19" s="4" t="s">
        <v>176</v>
      </c>
      <c r="E19" s="4">
        <v>466.97</v>
      </c>
      <c r="F19" s="4">
        <f t="shared" si="0"/>
        <v>10721.63</v>
      </c>
    </row>
    <row r="20" spans="1:6" ht="16.5">
      <c r="A20" s="4" t="s">
        <v>191</v>
      </c>
      <c r="B20" s="4" t="s">
        <v>40</v>
      </c>
      <c r="C20" s="4">
        <v>112.89</v>
      </c>
      <c r="D20" s="4" t="s">
        <v>176</v>
      </c>
      <c r="E20" s="4">
        <v>177.1</v>
      </c>
      <c r="F20" s="4">
        <f t="shared" si="0"/>
        <v>19992.82</v>
      </c>
    </row>
    <row r="21" spans="1:6">
      <c r="A21" s="4"/>
      <c r="B21" s="4"/>
      <c r="C21" s="4"/>
      <c r="D21" s="4"/>
      <c r="E21" s="4" t="s">
        <v>92</v>
      </c>
      <c r="F21" s="4">
        <f>SUM(F5:F20)</f>
        <v>532274.02199999988</v>
      </c>
    </row>
    <row r="22" spans="1:6" ht="30">
      <c r="A22" s="8"/>
      <c r="B22" s="10"/>
      <c r="C22" s="11"/>
      <c r="D22" s="5"/>
      <c r="E22" s="4" t="s">
        <v>42</v>
      </c>
      <c r="F22" s="4">
        <f>F21*12/100</f>
        <v>63872.882639999989</v>
      </c>
    </row>
    <row r="23" spans="1:6">
      <c r="A23" s="8"/>
      <c r="B23" s="10"/>
      <c r="C23" s="11"/>
      <c r="D23" s="5"/>
      <c r="E23" s="4"/>
      <c r="F23" s="4">
        <f>F22+F21</f>
        <v>596146.90463999985</v>
      </c>
    </row>
    <row r="24" spans="1:6" ht="30">
      <c r="A24" s="8"/>
      <c r="B24" s="10"/>
      <c r="C24" s="11"/>
      <c r="D24" s="5"/>
      <c r="E24" s="4" t="s">
        <v>43</v>
      </c>
      <c r="F24" s="4">
        <f>F23*1/100</f>
        <v>5961.4690463999987</v>
      </c>
    </row>
    <row r="25" spans="1:6">
      <c r="A25" s="8"/>
      <c r="B25" s="10"/>
      <c r="C25" s="11"/>
      <c r="D25" s="5"/>
      <c r="E25" s="4" t="s">
        <v>92</v>
      </c>
      <c r="F25" s="4">
        <v>602107</v>
      </c>
    </row>
  </sheetData>
  <mergeCells count="3">
    <mergeCell ref="A1:F1"/>
    <mergeCell ref="A2:F2"/>
    <mergeCell ref="A3:F3"/>
  </mergeCells>
  <pageMargins left="0.7" right="0.7" top="0.75" bottom="0.75" header="0.3" footer="0.3"/>
</worksheet>
</file>

<file path=xl/worksheets/sheet29.xml><?xml version="1.0" encoding="utf-8"?>
<worksheet xmlns="http://schemas.openxmlformats.org/spreadsheetml/2006/main" xmlns:r="http://schemas.openxmlformats.org/officeDocument/2006/relationships">
  <dimension ref="A1:F21"/>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7109375" style="1" bestFit="1" customWidth="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4.75" customHeight="1">
      <c r="A3" s="30" t="s">
        <v>192</v>
      </c>
      <c r="B3" s="30"/>
      <c r="C3" s="30"/>
      <c r="D3" s="30"/>
      <c r="E3" s="30"/>
      <c r="F3" s="30"/>
    </row>
    <row r="4" spans="1:6">
      <c r="A4" s="2" t="s">
        <v>3</v>
      </c>
      <c r="B4" s="2" t="s">
        <v>4</v>
      </c>
      <c r="C4" s="2" t="s">
        <v>5</v>
      </c>
      <c r="D4" s="2" t="s">
        <v>6</v>
      </c>
      <c r="E4" s="2" t="s">
        <v>7</v>
      </c>
      <c r="F4" s="2" t="s">
        <v>8</v>
      </c>
    </row>
    <row r="5" spans="1:6" ht="120">
      <c r="A5" s="3" t="s">
        <v>94</v>
      </c>
      <c r="B5" s="4" t="s">
        <v>12</v>
      </c>
      <c r="C5" s="7">
        <v>40.36</v>
      </c>
      <c r="D5" s="5" t="s">
        <v>13</v>
      </c>
      <c r="E5" s="7">
        <v>153.84</v>
      </c>
      <c r="F5" s="4">
        <f>C5*E5</f>
        <v>6208.9823999999999</v>
      </c>
    </row>
    <row r="6" spans="1:6" ht="105">
      <c r="A6" s="3" t="s">
        <v>95</v>
      </c>
      <c r="B6" s="4" t="s">
        <v>15</v>
      </c>
      <c r="C6" s="7">
        <v>12.11</v>
      </c>
      <c r="D6" s="5" t="s">
        <v>13</v>
      </c>
      <c r="E6" s="7">
        <v>415.58</v>
      </c>
      <c r="F6" s="4">
        <f t="shared" ref="F6:F16" si="0">C6*E6</f>
        <v>5032.6737999999996</v>
      </c>
    </row>
    <row r="7" spans="1:6" ht="90">
      <c r="A7" s="3" t="s">
        <v>99</v>
      </c>
      <c r="B7" s="4" t="s">
        <v>17</v>
      </c>
      <c r="C7" s="7">
        <v>20.18</v>
      </c>
      <c r="D7" s="8" t="s">
        <v>13</v>
      </c>
      <c r="E7" s="7">
        <v>1438.96</v>
      </c>
      <c r="F7" s="4">
        <f t="shared" si="0"/>
        <v>29038.212800000001</v>
      </c>
    </row>
    <row r="8" spans="1:6" ht="150">
      <c r="A8" s="3" t="s">
        <v>87</v>
      </c>
      <c r="B8" s="4" t="s">
        <v>48</v>
      </c>
      <c r="C8" s="7">
        <v>30.72</v>
      </c>
      <c r="D8" s="8" t="s">
        <v>13</v>
      </c>
      <c r="E8" s="7">
        <v>4858.76</v>
      </c>
      <c r="F8" s="4">
        <f t="shared" si="0"/>
        <v>149261.1072</v>
      </c>
    </row>
    <row r="9" spans="1:6" ht="45">
      <c r="A9" s="4" t="s">
        <v>18</v>
      </c>
      <c r="B9" s="4" t="s">
        <v>19</v>
      </c>
      <c r="C9" s="7">
        <v>33.229999999999997</v>
      </c>
      <c r="D9" s="4" t="s">
        <v>20</v>
      </c>
      <c r="E9" s="4">
        <v>184.61</v>
      </c>
      <c r="F9" s="4">
        <f t="shared" si="0"/>
        <v>6134.5902999999998</v>
      </c>
    </row>
    <row r="10" spans="1:6" ht="120">
      <c r="A10" s="4" t="s">
        <v>160</v>
      </c>
      <c r="B10" s="4" t="s">
        <v>161</v>
      </c>
      <c r="C10" s="4">
        <v>1.92</v>
      </c>
      <c r="D10" s="4" t="s">
        <v>62</v>
      </c>
      <c r="E10" s="4">
        <v>2873.96</v>
      </c>
      <c r="F10" s="4">
        <f t="shared" ref="F10" si="1">ROUND(E10*C10,2)</f>
        <v>5518</v>
      </c>
    </row>
    <row r="11" spans="1:6" ht="14.25" customHeight="1">
      <c r="A11" s="8">
        <v>6</v>
      </c>
      <c r="B11" s="10" t="s">
        <v>30</v>
      </c>
      <c r="C11" s="7"/>
      <c r="D11" s="5"/>
      <c r="E11" s="11"/>
      <c r="F11" s="4"/>
    </row>
    <row r="12" spans="1:6">
      <c r="A12" s="8" t="s">
        <v>31</v>
      </c>
      <c r="B12" s="4" t="s">
        <v>150</v>
      </c>
      <c r="C12" s="7">
        <v>13.958</v>
      </c>
      <c r="D12" s="4" t="s">
        <v>13</v>
      </c>
      <c r="E12" s="4">
        <v>864.24</v>
      </c>
      <c r="F12" s="4">
        <f t="shared" si="0"/>
        <v>12063.06192</v>
      </c>
    </row>
    <row r="13" spans="1:6">
      <c r="A13" s="8" t="s">
        <v>33</v>
      </c>
      <c r="B13" s="4" t="s">
        <v>151</v>
      </c>
      <c r="C13" s="7">
        <v>12.11</v>
      </c>
      <c r="D13" s="4" t="s">
        <v>13</v>
      </c>
      <c r="E13" s="4">
        <v>408.24</v>
      </c>
      <c r="F13" s="4">
        <f t="shared" si="0"/>
        <v>4943.7864</v>
      </c>
    </row>
    <row r="14" spans="1:6">
      <c r="A14" s="8" t="s">
        <v>35</v>
      </c>
      <c r="B14" s="4" t="s">
        <v>152</v>
      </c>
      <c r="C14" s="7">
        <v>22.1</v>
      </c>
      <c r="D14" s="4" t="s">
        <v>13</v>
      </c>
      <c r="E14" s="4">
        <v>788.88</v>
      </c>
      <c r="F14" s="4">
        <f t="shared" si="0"/>
        <v>17434.248</v>
      </c>
    </row>
    <row r="15" spans="1:6">
      <c r="A15" s="8" t="s">
        <v>37</v>
      </c>
      <c r="B15" s="4" t="s">
        <v>153</v>
      </c>
      <c r="C15" s="7">
        <v>26.38</v>
      </c>
      <c r="D15" s="4" t="s">
        <v>13</v>
      </c>
      <c r="E15" s="4">
        <v>466.97</v>
      </c>
      <c r="F15" s="4">
        <f t="shared" si="0"/>
        <v>12318.668600000001</v>
      </c>
    </row>
    <row r="16" spans="1:6">
      <c r="A16" s="8" t="s">
        <v>39</v>
      </c>
      <c r="B16" s="4" t="s">
        <v>154</v>
      </c>
      <c r="C16" s="7">
        <v>40.36</v>
      </c>
      <c r="D16" s="4" t="s">
        <v>13</v>
      </c>
      <c r="E16" s="4">
        <v>177.1</v>
      </c>
      <c r="F16" s="4">
        <f t="shared" si="0"/>
        <v>7147.7559999999994</v>
      </c>
    </row>
    <row r="17" spans="1:6">
      <c r="A17" s="8"/>
      <c r="B17" s="10"/>
      <c r="C17" s="11"/>
      <c r="D17" s="5"/>
      <c r="E17" s="11" t="s">
        <v>41</v>
      </c>
      <c r="F17" s="7">
        <f>SUM(F5:F16)</f>
        <v>255101.08742000003</v>
      </c>
    </row>
    <row r="18" spans="1:6" ht="30">
      <c r="A18" s="8"/>
      <c r="B18" s="10"/>
      <c r="C18" s="11"/>
      <c r="D18" s="5"/>
      <c r="E18" s="4" t="s">
        <v>42</v>
      </c>
      <c r="F18" s="4">
        <f>F17*12/100</f>
        <v>30612.130490400003</v>
      </c>
    </row>
    <row r="19" spans="1:6">
      <c r="A19" s="8"/>
      <c r="B19" s="10"/>
      <c r="C19" s="11"/>
      <c r="D19" s="5"/>
      <c r="E19" s="4"/>
      <c r="F19" s="4">
        <f>F18+F17</f>
        <v>285713.21791040001</v>
      </c>
    </row>
    <row r="20" spans="1:6" ht="30">
      <c r="A20" s="8"/>
      <c r="B20" s="10"/>
      <c r="C20" s="11"/>
      <c r="D20" s="5"/>
      <c r="E20" s="4" t="s">
        <v>43</v>
      </c>
      <c r="F20" s="4">
        <f>F19*1/100</f>
        <v>2857.132179104</v>
      </c>
    </row>
    <row r="21" spans="1:6" ht="19.5" customHeight="1">
      <c r="A21" s="8"/>
      <c r="B21" s="10"/>
      <c r="C21" s="11"/>
      <c r="D21" s="5"/>
      <c r="E21" s="4" t="s">
        <v>44</v>
      </c>
      <c r="F21" s="4">
        <f>F20+F19</f>
        <v>288570.35008950403</v>
      </c>
    </row>
  </sheetData>
  <mergeCells count="3">
    <mergeCell ref="A1:F1"/>
    <mergeCell ref="A2:F2"/>
    <mergeCell ref="A3:F3"/>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G21"/>
  <sheetViews>
    <sheetView topLeftCell="A13" workbookViewId="0">
      <selection activeCell="F21" sqref="F21"/>
    </sheetView>
  </sheetViews>
  <sheetFormatPr defaultRowHeight="15"/>
  <cols>
    <col min="1" max="1" width="9.140625" style="12"/>
    <col min="2" max="2" width="42.85546875" style="6" customWidth="1"/>
    <col min="3" max="3" width="9.140625" style="1"/>
    <col min="4" max="4" width="9.140625" style="13"/>
    <col min="5" max="5" width="11.28515625" style="1" customWidth="1"/>
    <col min="6" max="6" width="16.42578125" style="14" customWidth="1"/>
    <col min="7" max="7" width="0"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56.25" customHeight="1">
      <c r="A3" s="30" t="s">
        <v>51</v>
      </c>
      <c r="B3" s="30"/>
      <c r="C3" s="30"/>
      <c r="D3" s="30"/>
      <c r="E3" s="30"/>
      <c r="F3" s="30"/>
    </row>
    <row r="4" spans="1:7">
      <c r="A4" s="2" t="s">
        <v>3</v>
      </c>
      <c r="B4" s="2" t="s">
        <v>4</v>
      </c>
      <c r="C4" s="2" t="s">
        <v>5</v>
      </c>
      <c r="D4" s="2" t="s">
        <v>6</v>
      </c>
      <c r="E4" s="2" t="s">
        <v>7</v>
      </c>
      <c r="F4" s="2" t="s">
        <v>8</v>
      </c>
    </row>
    <row r="5" spans="1:7" s="6" customFormat="1" ht="30">
      <c r="A5" s="3">
        <v>1</v>
      </c>
      <c r="B5" s="4" t="s">
        <v>9</v>
      </c>
      <c r="C5" s="4">
        <v>7</v>
      </c>
      <c r="D5" s="5" t="s">
        <v>10</v>
      </c>
      <c r="E5" s="4">
        <v>330.4</v>
      </c>
      <c r="F5" s="4">
        <v>2312.8000000000002</v>
      </c>
      <c r="G5" s="6">
        <v>3304</v>
      </c>
    </row>
    <row r="6" spans="1:7" ht="120">
      <c r="A6" s="3" t="s">
        <v>11</v>
      </c>
      <c r="B6" s="4" t="s">
        <v>12</v>
      </c>
      <c r="C6" s="4">
        <v>113.1</v>
      </c>
      <c r="D6" s="5" t="s">
        <v>13</v>
      </c>
      <c r="E6" s="7">
        <v>153.84</v>
      </c>
      <c r="F6" s="4">
        <v>17399.3</v>
      </c>
      <c r="G6" s="1">
        <v>17249.310000000001</v>
      </c>
    </row>
    <row r="7" spans="1:7" ht="105">
      <c r="A7" s="3" t="s">
        <v>14</v>
      </c>
      <c r="B7" s="4" t="s">
        <v>15</v>
      </c>
      <c r="C7" s="4">
        <v>33.93</v>
      </c>
      <c r="D7" s="5" t="s">
        <v>13</v>
      </c>
      <c r="E7" s="7">
        <v>415.58</v>
      </c>
      <c r="F7" s="4">
        <v>14100.63</v>
      </c>
      <c r="G7" s="1">
        <v>13968.98</v>
      </c>
    </row>
    <row r="8" spans="1:7" ht="90">
      <c r="A8" s="3" t="s">
        <v>46</v>
      </c>
      <c r="B8" s="4" t="s">
        <v>17</v>
      </c>
      <c r="C8" s="4">
        <v>56.55</v>
      </c>
      <c r="D8" s="8" t="s">
        <v>13</v>
      </c>
      <c r="E8" s="7">
        <v>1438.96</v>
      </c>
      <c r="F8" s="4">
        <v>81373.19</v>
      </c>
      <c r="G8" s="1">
        <v>74915.199999999997</v>
      </c>
    </row>
    <row r="9" spans="1:7" ht="150">
      <c r="A9" s="3" t="s">
        <v>47</v>
      </c>
      <c r="B9" s="4" t="s">
        <v>48</v>
      </c>
      <c r="C9" s="4">
        <v>106.2</v>
      </c>
      <c r="D9" s="8" t="s">
        <v>13</v>
      </c>
      <c r="E9" s="7">
        <v>4858.76</v>
      </c>
      <c r="F9" s="4">
        <v>516000</v>
      </c>
      <c r="G9" s="1">
        <v>513814</v>
      </c>
    </row>
    <row r="10" spans="1:7" ht="45">
      <c r="A10" s="3" t="s">
        <v>49</v>
      </c>
      <c r="B10" s="9" t="s">
        <v>19</v>
      </c>
      <c r="C10" s="4">
        <v>61.8</v>
      </c>
      <c r="D10" s="3" t="s">
        <v>20</v>
      </c>
      <c r="E10" s="7">
        <v>184.61</v>
      </c>
      <c r="F10" s="4">
        <f t="shared" ref="F10" si="0">C10*E10</f>
        <v>11408.898000000001</v>
      </c>
      <c r="G10" s="1">
        <v>11353.52</v>
      </c>
    </row>
    <row r="11" spans="1:7">
      <c r="A11" s="8">
        <v>7</v>
      </c>
      <c r="B11" s="10" t="s">
        <v>30</v>
      </c>
      <c r="C11" s="4"/>
      <c r="D11" s="5"/>
      <c r="E11" s="11"/>
      <c r="F11" s="4"/>
    </row>
    <row r="12" spans="1:7">
      <c r="A12" s="8" t="s">
        <v>31</v>
      </c>
      <c r="B12" s="4" t="s">
        <v>32</v>
      </c>
      <c r="C12" s="4">
        <v>45.67</v>
      </c>
      <c r="D12" s="4" t="s">
        <v>13</v>
      </c>
      <c r="E12" s="4">
        <v>893.67</v>
      </c>
      <c r="F12" s="4">
        <v>40810.33</v>
      </c>
      <c r="G12" s="1">
        <v>40635.1</v>
      </c>
    </row>
    <row r="13" spans="1:7">
      <c r="A13" s="8" t="s">
        <v>33</v>
      </c>
      <c r="B13" s="4" t="s">
        <v>50</v>
      </c>
      <c r="C13" s="4">
        <v>33.93</v>
      </c>
      <c r="D13" s="4" t="s">
        <v>13</v>
      </c>
      <c r="E13" s="4">
        <v>363.98</v>
      </c>
      <c r="F13" s="4">
        <v>12349.84</v>
      </c>
      <c r="G13" s="1">
        <v>12244.28</v>
      </c>
    </row>
    <row r="14" spans="1:7">
      <c r="A14" s="8" t="s">
        <v>35</v>
      </c>
      <c r="B14" s="4" t="s">
        <v>36</v>
      </c>
      <c r="C14" s="4">
        <v>56.55</v>
      </c>
      <c r="D14" s="4" t="s">
        <v>13</v>
      </c>
      <c r="E14" s="4">
        <v>819.59</v>
      </c>
      <c r="F14" s="4">
        <v>46347.81</v>
      </c>
      <c r="G14" s="1">
        <v>45946.21</v>
      </c>
    </row>
    <row r="15" spans="1:7">
      <c r="A15" s="8" t="s">
        <v>37</v>
      </c>
      <c r="B15" s="4" t="s">
        <v>38</v>
      </c>
      <c r="C15" s="4">
        <v>91.33</v>
      </c>
      <c r="D15" s="4" t="s">
        <v>13</v>
      </c>
      <c r="E15" s="4">
        <v>496.4</v>
      </c>
      <c r="F15" s="4">
        <v>45337.2</v>
      </c>
      <c r="G15" s="1">
        <v>45147.58</v>
      </c>
    </row>
    <row r="16" spans="1:7">
      <c r="A16" s="8" t="s">
        <v>39</v>
      </c>
      <c r="B16" s="4" t="s">
        <v>40</v>
      </c>
      <c r="C16" s="4">
        <v>112.2</v>
      </c>
      <c r="D16" s="4" t="s">
        <v>13</v>
      </c>
      <c r="E16" s="4">
        <v>177.1</v>
      </c>
      <c r="F16" s="4">
        <v>19852.91</v>
      </c>
      <c r="G16" s="1">
        <v>19858.22</v>
      </c>
    </row>
    <row r="17" spans="1:6">
      <c r="A17" s="8"/>
      <c r="B17" s="10"/>
      <c r="C17" s="11"/>
      <c r="D17" s="5"/>
      <c r="E17" s="11" t="s">
        <v>41</v>
      </c>
      <c r="F17" s="7">
        <f>SUM(F5:F16)</f>
        <v>807292.90799999994</v>
      </c>
    </row>
    <row r="18" spans="1:6">
      <c r="A18" s="8"/>
      <c r="B18" s="10"/>
      <c r="C18" s="11"/>
      <c r="D18" s="5"/>
      <c r="E18" s="4" t="s">
        <v>42</v>
      </c>
      <c r="F18" s="4">
        <f>F17*12/100</f>
        <v>96875.148959999991</v>
      </c>
    </row>
    <row r="19" spans="1:6">
      <c r="A19" s="8"/>
      <c r="B19" s="10"/>
      <c r="C19" s="11"/>
      <c r="D19" s="5"/>
      <c r="E19" s="4"/>
      <c r="F19" s="4">
        <f>F18+F17</f>
        <v>904168.05695999996</v>
      </c>
    </row>
    <row r="20" spans="1:6" ht="30">
      <c r="A20" s="8"/>
      <c r="B20" s="10"/>
      <c r="C20" s="11"/>
      <c r="D20" s="5"/>
      <c r="E20" s="4" t="s">
        <v>43</v>
      </c>
      <c r="F20" s="4">
        <f>F19*1/100</f>
        <v>9041.6805695999992</v>
      </c>
    </row>
    <row r="21" spans="1:6">
      <c r="A21" s="8"/>
      <c r="B21" s="10"/>
      <c r="C21" s="11"/>
      <c r="D21" s="5"/>
      <c r="E21" s="4" t="s">
        <v>44</v>
      </c>
      <c r="F21" s="4">
        <f>F20+F19</f>
        <v>913209.73752959992</v>
      </c>
    </row>
  </sheetData>
  <mergeCells count="3">
    <mergeCell ref="A1:F1"/>
    <mergeCell ref="A2:F2"/>
    <mergeCell ref="A3:F3"/>
  </mergeCells>
  <pageMargins left="0.7" right="0.7" top="0.75" bottom="0.75" header="0.3" footer="0.3"/>
</worksheet>
</file>

<file path=xl/worksheets/sheet30.xml><?xml version="1.0" encoding="utf-8"?>
<worksheet xmlns="http://schemas.openxmlformats.org/spreadsheetml/2006/main" xmlns:r="http://schemas.openxmlformats.org/officeDocument/2006/relationships">
  <dimension ref="A1:J25"/>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16384" width="9.140625" style="1"/>
  </cols>
  <sheetData>
    <row r="1" spans="1:10" ht="18.75">
      <c r="A1" s="29" t="s">
        <v>0</v>
      </c>
      <c r="B1" s="29"/>
      <c r="C1" s="29"/>
      <c r="D1" s="29"/>
      <c r="E1" s="29"/>
      <c r="F1" s="29"/>
    </row>
    <row r="2" spans="1:10" ht="18.75">
      <c r="A2" s="29" t="s">
        <v>1</v>
      </c>
      <c r="B2" s="29"/>
      <c r="C2" s="29"/>
      <c r="D2" s="29"/>
      <c r="E2" s="29"/>
      <c r="F2" s="29"/>
    </row>
    <row r="3" spans="1:10" ht="48.75" customHeight="1">
      <c r="A3" s="30" t="s">
        <v>193</v>
      </c>
      <c r="B3" s="30"/>
      <c r="C3" s="30"/>
      <c r="D3" s="30"/>
      <c r="E3" s="30"/>
      <c r="F3" s="30"/>
    </row>
    <row r="4" spans="1:10">
      <c r="A4" s="2" t="s">
        <v>3</v>
      </c>
      <c r="B4" s="2" t="s">
        <v>4</v>
      </c>
      <c r="C4" s="2" t="s">
        <v>5</v>
      </c>
      <c r="D4" s="2" t="s">
        <v>6</v>
      </c>
      <c r="E4" s="2" t="s">
        <v>7</v>
      </c>
      <c r="F4" s="2" t="s">
        <v>8</v>
      </c>
    </row>
    <row r="5" spans="1:10" ht="75">
      <c r="A5" s="5" t="s">
        <v>194</v>
      </c>
      <c r="B5" s="4" t="s">
        <v>188</v>
      </c>
      <c r="C5" s="4">
        <v>1.18</v>
      </c>
      <c r="D5" s="5" t="s">
        <v>13</v>
      </c>
      <c r="E5" s="4">
        <v>1832.28</v>
      </c>
      <c r="F5" s="4">
        <f t="shared" ref="F5" si="0">+C5*E5</f>
        <v>2162.0904</v>
      </c>
    </row>
    <row r="6" spans="1:10" ht="120">
      <c r="A6" s="4" t="s">
        <v>78</v>
      </c>
      <c r="B6" s="4" t="s">
        <v>12</v>
      </c>
      <c r="C6" s="4">
        <v>119.8</v>
      </c>
      <c r="D6" s="4" t="s">
        <v>62</v>
      </c>
      <c r="E6" s="4">
        <v>153.84</v>
      </c>
      <c r="F6" s="4">
        <f>ROUND(E6*C6,2)</f>
        <v>18430.03</v>
      </c>
      <c r="J6" s="1" t="s">
        <v>179</v>
      </c>
    </row>
    <row r="7" spans="1:10" ht="105">
      <c r="A7" s="4" t="s">
        <v>14</v>
      </c>
      <c r="B7" s="4" t="s">
        <v>79</v>
      </c>
      <c r="C7" s="4">
        <v>9.99</v>
      </c>
      <c r="D7" s="4" t="s">
        <v>62</v>
      </c>
      <c r="E7" s="4">
        <v>415.58</v>
      </c>
      <c r="F7" s="4">
        <f t="shared" ref="F7:F20" si="1">ROUND(E7*C7,2)</f>
        <v>4151.6400000000003</v>
      </c>
    </row>
    <row r="8" spans="1:10" ht="90">
      <c r="A8" s="4" t="s">
        <v>195</v>
      </c>
      <c r="B8" s="4" t="s">
        <v>80</v>
      </c>
      <c r="C8" s="4">
        <v>16.64</v>
      </c>
      <c r="D8" s="4" t="s">
        <v>62</v>
      </c>
      <c r="E8" s="4">
        <v>1438.96</v>
      </c>
      <c r="F8" s="4">
        <f t="shared" si="1"/>
        <v>23944.29</v>
      </c>
    </row>
    <row r="9" spans="1:10" ht="135">
      <c r="A9" s="4" t="s">
        <v>158</v>
      </c>
      <c r="B9" s="4" t="s">
        <v>159</v>
      </c>
      <c r="C9" s="4">
        <v>14.41</v>
      </c>
      <c r="D9" s="4" t="s">
        <v>62</v>
      </c>
      <c r="E9" s="4">
        <v>4492.3599999999997</v>
      </c>
      <c r="F9" s="4">
        <f t="shared" si="1"/>
        <v>64734.91</v>
      </c>
    </row>
    <row r="10" spans="1:10" ht="120">
      <c r="A10" s="4" t="s">
        <v>160</v>
      </c>
      <c r="B10" s="4" t="s">
        <v>161</v>
      </c>
      <c r="C10" s="4">
        <v>39.93</v>
      </c>
      <c r="D10" s="4" t="s">
        <v>62</v>
      </c>
      <c r="E10" s="4">
        <v>2873.96</v>
      </c>
      <c r="F10" s="4">
        <f t="shared" si="1"/>
        <v>114757.22</v>
      </c>
    </row>
    <row r="11" spans="1:10" ht="90">
      <c r="A11" s="4" t="s">
        <v>196</v>
      </c>
      <c r="B11" s="4" t="s">
        <v>197</v>
      </c>
      <c r="C11" s="4">
        <v>265.7</v>
      </c>
      <c r="D11" s="4" t="s">
        <v>164</v>
      </c>
      <c r="E11" s="4">
        <v>293.85000000000002</v>
      </c>
      <c r="F11" s="4">
        <f t="shared" si="1"/>
        <v>78075.95</v>
      </c>
    </row>
    <row r="12" spans="1:10" ht="105">
      <c r="A12" s="4" t="s">
        <v>165</v>
      </c>
      <c r="B12" s="4" t="s">
        <v>24</v>
      </c>
      <c r="C12" s="4">
        <v>8.5</v>
      </c>
      <c r="D12" s="4" t="s">
        <v>13</v>
      </c>
      <c r="E12" s="4">
        <v>6092.63</v>
      </c>
      <c r="F12" s="4">
        <f t="shared" si="1"/>
        <v>51787.360000000001</v>
      </c>
    </row>
    <row r="13" spans="1:10" ht="120">
      <c r="A13" s="4" t="s">
        <v>198</v>
      </c>
      <c r="B13" s="4" t="s">
        <v>29</v>
      </c>
      <c r="C13" s="4">
        <v>0.75</v>
      </c>
      <c r="D13" s="4" t="s">
        <v>186</v>
      </c>
      <c r="E13" s="4">
        <v>77259.94</v>
      </c>
      <c r="F13" s="4">
        <f t="shared" si="1"/>
        <v>57944.959999999999</v>
      </c>
    </row>
    <row r="14" spans="1:10" ht="45">
      <c r="A14" s="4" t="s">
        <v>174</v>
      </c>
      <c r="B14" s="4" t="s">
        <v>19</v>
      </c>
      <c r="C14" s="7">
        <v>18.59</v>
      </c>
      <c r="D14" s="4" t="s">
        <v>20</v>
      </c>
      <c r="E14" s="4">
        <v>184.61</v>
      </c>
      <c r="F14" s="4">
        <f t="shared" ref="F14" si="2">C14*E14</f>
        <v>3431.8999000000003</v>
      </c>
    </row>
    <row r="15" spans="1:10">
      <c r="A15" s="5">
        <v>11</v>
      </c>
      <c r="B15" s="4" t="s">
        <v>123</v>
      </c>
      <c r="C15" s="4"/>
      <c r="D15" s="4"/>
      <c r="E15" s="4"/>
      <c r="F15" s="4"/>
    </row>
    <row r="16" spans="1:10" ht="16.5">
      <c r="A16" s="4" t="s">
        <v>175</v>
      </c>
      <c r="B16" s="4" t="s">
        <v>32</v>
      </c>
      <c r="C16" s="4">
        <v>34.08</v>
      </c>
      <c r="D16" s="4" t="s">
        <v>176</v>
      </c>
      <c r="E16" s="4">
        <v>864.24</v>
      </c>
      <c r="F16" s="4">
        <f t="shared" si="1"/>
        <v>29453.3</v>
      </c>
    </row>
    <row r="17" spans="1:6" ht="16.5">
      <c r="A17" s="4" t="s">
        <v>189</v>
      </c>
      <c r="B17" s="4" t="s">
        <v>58</v>
      </c>
      <c r="C17" s="4">
        <v>9.99</v>
      </c>
      <c r="D17" s="4" t="s">
        <v>176</v>
      </c>
      <c r="E17" s="4">
        <v>408.12</v>
      </c>
      <c r="F17" s="4">
        <f t="shared" si="1"/>
        <v>4077.12</v>
      </c>
    </row>
    <row r="18" spans="1:6" ht="16.5">
      <c r="A18" s="4" t="s">
        <v>190</v>
      </c>
      <c r="B18" s="4" t="s">
        <v>36</v>
      </c>
      <c r="C18" s="4">
        <v>56.57</v>
      </c>
      <c r="D18" s="4" t="s">
        <v>176</v>
      </c>
      <c r="E18" s="4">
        <v>788.88</v>
      </c>
      <c r="F18" s="4">
        <f t="shared" si="1"/>
        <v>44626.94</v>
      </c>
    </row>
    <row r="19" spans="1:6" ht="16.5">
      <c r="A19" s="4" t="s">
        <v>177</v>
      </c>
      <c r="B19" s="4" t="s">
        <v>38</v>
      </c>
      <c r="C19" s="4">
        <v>20.32</v>
      </c>
      <c r="D19" s="4" t="s">
        <v>176</v>
      </c>
      <c r="E19" s="4">
        <v>466.97</v>
      </c>
      <c r="F19" s="4">
        <f t="shared" si="1"/>
        <v>9488.83</v>
      </c>
    </row>
    <row r="20" spans="1:6" ht="16.5">
      <c r="A20" s="4" t="s">
        <v>191</v>
      </c>
      <c r="B20" s="4" t="s">
        <v>40</v>
      </c>
      <c r="C20" s="4">
        <v>119.8</v>
      </c>
      <c r="D20" s="4" t="s">
        <v>176</v>
      </c>
      <c r="E20" s="4">
        <v>177.1</v>
      </c>
      <c r="F20" s="4">
        <f t="shared" si="1"/>
        <v>21216.58</v>
      </c>
    </row>
    <row r="21" spans="1:6">
      <c r="A21" s="4"/>
      <c r="B21" s="4"/>
      <c r="C21" s="4"/>
      <c r="D21" s="4"/>
      <c r="E21" s="4" t="s">
        <v>92</v>
      </c>
      <c r="F21" s="4">
        <f>SUM(F5:F20)</f>
        <v>528283.12030000007</v>
      </c>
    </row>
    <row r="22" spans="1:6" ht="30">
      <c r="A22" s="8"/>
      <c r="B22" s="10"/>
      <c r="C22" s="11"/>
      <c r="D22" s="5"/>
      <c r="E22" s="4" t="s">
        <v>42</v>
      </c>
      <c r="F22" s="4">
        <f>F21*12/100</f>
        <v>63393.974436000011</v>
      </c>
    </row>
    <row r="23" spans="1:6">
      <c r="A23" s="8"/>
      <c r="B23" s="10"/>
      <c r="C23" s="11"/>
      <c r="D23" s="5"/>
      <c r="E23" s="4"/>
      <c r="F23" s="4">
        <f>F22+F21</f>
        <v>591677.09473600006</v>
      </c>
    </row>
    <row r="24" spans="1:6" ht="30">
      <c r="A24" s="8"/>
      <c r="B24" s="10"/>
      <c r="C24" s="11"/>
      <c r="D24" s="5"/>
      <c r="E24" s="4" t="s">
        <v>43</v>
      </c>
      <c r="F24" s="4">
        <f>F23*1/100</f>
        <v>5916.7709473600007</v>
      </c>
    </row>
    <row r="25" spans="1:6" ht="19.5" customHeight="1">
      <c r="A25" s="8"/>
      <c r="B25" s="10"/>
      <c r="C25" s="11"/>
      <c r="D25" s="5"/>
      <c r="E25" s="4" t="s">
        <v>44</v>
      </c>
      <c r="F25" s="4">
        <f>F24+F23</f>
        <v>597593.86568336003</v>
      </c>
    </row>
  </sheetData>
  <mergeCells count="3">
    <mergeCell ref="A1:F1"/>
    <mergeCell ref="A2:F2"/>
    <mergeCell ref="A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G32"/>
  <sheetViews>
    <sheetView topLeftCell="A10"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7" width="13.28515625"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48.75" customHeight="1">
      <c r="A3" s="30" t="s">
        <v>199</v>
      </c>
      <c r="B3" s="30"/>
      <c r="C3" s="30"/>
      <c r="D3" s="30"/>
      <c r="E3" s="30"/>
      <c r="F3" s="30"/>
    </row>
    <row r="4" spans="1:7">
      <c r="A4" s="2" t="s">
        <v>3</v>
      </c>
      <c r="B4" s="2" t="s">
        <v>4</v>
      </c>
      <c r="C4" s="2" t="s">
        <v>5</v>
      </c>
      <c r="D4" s="2" t="s">
        <v>6</v>
      </c>
      <c r="E4" s="2" t="s">
        <v>7</v>
      </c>
      <c r="F4" s="2" t="s">
        <v>8</v>
      </c>
    </row>
    <row r="5" spans="1:7" s="27" customFormat="1" ht="75">
      <c r="A5" s="5" t="s">
        <v>194</v>
      </c>
      <c r="B5" s="4" t="s">
        <v>188</v>
      </c>
      <c r="C5" s="4">
        <f t="shared" ref="C5:C20" si="0">G5/E5</f>
        <v>2.359901325124981</v>
      </c>
      <c r="D5" s="5" t="s">
        <v>13</v>
      </c>
      <c r="E5" s="4">
        <v>1832.28</v>
      </c>
      <c r="F5" s="4">
        <f t="shared" ref="F5:F20" si="1">C5*E5</f>
        <v>4324</v>
      </c>
      <c r="G5" s="1">
        <v>4324</v>
      </c>
    </row>
    <row r="6" spans="1:7" ht="120">
      <c r="A6" s="4" t="s">
        <v>78</v>
      </c>
      <c r="B6" s="4" t="s">
        <v>12</v>
      </c>
      <c r="C6" s="4">
        <f t="shared" si="0"/>
        <v>50.975039001560063</v>
      </c>
      <c r="D6" s="4" t="s">
        <v>13</v>
      </c>
      <c r="E6" s="7">
        <v>153.84</v>
      </c>
      <c r="F6" s="4">
        <f t="shared" si="1"/>
        <v>7842</v>
      </c>
      <c r="G6" s="1">
        <v>7842</v>
      </c>
    </row>
    <row r="7" spans="1:7" ht="105">
      <c r="A7" s="4" t="s">
        <v>14</v>
      </c>
      <c r="B7" s="4" t="s">
        <v>79</v>
      </c>
      <c r="C7" s="4">
        <f t="shared" si="0"/>
        <v>4.2494826507531647</v>
      </c>
      <c r="D7" s="4" t="s">
        <v>13</v>
      </c>
      <c r="E7" s="7">
        <v>415.58</v>
      </c>
      <c r="F7" s="4">
        <f t="shared" si="1"/>
        <v>1766</v>
      </c>
      <c r="G7" s="1">
        <v>1766</v>
      </c>
    </row>
    <row r="8" spans="1:7" ht="90">
      <c r="A8" s="4" t="s">
        <v>157</v>
      </c>
      <c r="B8" s="4" t="s">
        <v>80</v>
      </c>
      <c r="C8" s="4">
        <f t="shared" si="0"/>
        <v>7.0898426641463281</v>
      </c>
      <c r="D8" s="4" t="s">
        <v>13</v>
      </c>
      <c r="E8" s="7">
        <v>1438.96</v>
      </c>
      <c r="F8" s="4">
        <f t="shared" si="1"/>
        <v>10202</v>
      </c>
      <c r="G8" s="1">
        <v>10202</v>
      </c>
    </row>
    <row r="9" spans="1:7" ht="135">
      <c r="A9" s="4" t="s">
        <v>158</v>
      </c>
      <c r="B9" s="4" t="s">
        <v>159</v>
      </c>
      <c r="C9" s="4">
        <f t="shared" si="0"/>
        <v>6.0999986643991138</v>
      </c>
      <c r="D9" s="4" t="s">
        <v>62</v>
      </c>
      <c r="E9" s="4">
        <v>4492.3599999999997</v>
      </c>
      <c r="F9" s="4">
        <f t="shared" si="1"/>
        <v>27403.39</v>
      </c>
      <c r="G9" s="1">
        <v>27403.39</v>
      </c>
    </row>
    <row r="10" spans="1:7" ht="120">
      <c r="A10" s="4" t="s">
        <v>160</v>
      </c>
      <c r="B10" s="4" t="s">
        <v>161</v>
      </c>
      <c r="C10" s="4">
        <f t="shared" si="0"/>
        <v>20.769996798842016</v>
      </c>
      <c r="D10" s="4" t="s">
        <v>62</v>
      </c>
      <c r="E10" s="4">
        <v>2873.96</v>
      </c>
      <c r="F10" s="4">
        <f t="shared" si="1"/>
        <v>59692.14</v>
      </c>
      <c r="G10" s="1">
        <v>59692.14</v>
      </c>
    </row>
    <row r="11" spans="1:7" ht="90">
      <c r="A11" s="4" t="s">
        <v>162</v>
      </c>
      <c r="B11" s="4" t="s">
        <v>163</v>
      </c>
      <c r="C11" s="4">
        <f t="shared" si="0"/>
        <v>117.69950655096136</v>
      </c>
      <c r="D11" s="4" t="s">
        <v>164</v>
      </c>
      <c r="E11" s="4">
        <v>293.85000000000002</v>
      </c>
      <c r="F11" s="4">
        <f t="shared" si="1"/>
        <v>34586</v>
      </c>
      <c r="G11" s="1">
        <v>34586</v>
      </c>
    </row>
    <row r="12" spans="1:7" ht="105">
      <c r="A12" s="4" t="s">
        <v>165</v>
      </c>
      <c r="B12" s="4" t="s">
        <v>24</v>
      </c>
      <c r="C12" s="4">
        <f t="shared" si="0"/>
        <v>5.6999998358672688</v>
      </c>
      <c r="D12" s="4" t="s">
        <v>13</v>
      </c>
      <c r="E12" s="7">
        <v>6092.63</v>
      </c>
      <c r="F12" s="4">
        <f t="shared" si="1"/>
        <v>34727.99</v>
      </c>
      <c r="G12" s="1">
        <v>34727.99</v>
      </c>
    </row>
    <row r="13" spans="1:7" ht="120">
      <c r="A13" s="4" t="s">
        <v>166</v>
      </c>
      <c r="B13" s="4" t="s">
        <v>29</v>
      </c>
      <c r="C13" s="4">
        <f t="shared" si="0"/>
        <v>0.5</v>
      </c>
      <c r="D13" s="4" t="s">
        <v>27</v>
      </c>
      <c r="E13" s="7">
        <v>77259.94</v>
      </c>
      <c r="F13" s="4">
        <f t="shared" si="1"/>
        <v>38629.97</v>
      </c>
      <c r="G13" s="1">
        <v>38629.97</v>
      </c>
    </row>
    <row r="14" spans="1:7" ht="60">
      <c r="A14" s="4" t="s">
        <v>174</v>
      </c>
      <c r="B14" s="4" t="s">
        <v>86</v>
      </c>
      <c r="C14" s="4">
        <f t="shared" si="0"/>
        <v>12.399111640756187</v>
      </c>
      <c r="D14" s="4" t="s">
        <v>20</v>
      </c>
      <c r="E14" s="18">
        <v>184.61</v>
      </c>
      <c r="F14" s="4">
        <f t="shared" si="1"/>
        <v>2289</v>
      </c>
      <c r="G14" s="1">
        <v>2289</v>
      </c>
    </row>
    <row r="15" spans="1:7">
      <c r="A15" s="5">
        <v>11</v>
      </c>
      <c r="B15" s="19" t="s">
        <v>30</v>
      </c>
      <c r="C15" s="4"/>
      <c r="D15" s="19"/>
      <c r="E15" s="19"/>
      <c r="F15" s="4"/>
    </row>
    <row r="16" spans="1:7">
      <c r="A16" s="8" t="s">
        <v>31</v>
      </c>
      <c r="B16" s="4" t="s">
        <v>150</v>
      </c>
      <c r="C16" s="4">
        <f t="shared" si="0"/>
        <v>17.049662130889569</v>
      </c>
      <c r="D16" s="4" t="s">
        <v>13</v>
      </c>
      <c r="E16" s="4">
        <v>864.24</v>
      </c>
      <c r="F16" s="4">
        <f t="shared" si="1"/>
        <v>14735.000000000002</v>
      </c>
      <c r="G16" s="1">
        <v>14735</v>
      </c>
    </row>
    <row r="17" spans="1:7">
      <c r="A17" s="8" t="s">
        <v>33</v>
      </c>
      <c r="B17" s="4" t="s">
        <v>151</v>
      </c>
      <c r="C17" s="4">
        <f t="shared" si="0"/>
        <v>4.2499510092102684</v>
      </c>
      <c r="D17" s="4" t="s">
        <v>13</v>
      </c>
      <c r="E17" s="4">
        <v>408.24</v>
      </c>
      <c r="F17" s="4">
        <f t="shared" si="1"/>
        <v>1735</v>
      </c>
      <c r="G17" s="1">
        <v>1735</v>
      </c>
    </row>
    <row r="18" spans="1:7">
      <c r="A18" s="8" t="s">
        <v>35</v>
      </c>
      <c r="B18" s="4" t="s">
        <v>152</v>
      </c>
      <c r="C18" s="4">
        <f t="shared" si="0"/>
        <v>27.859750532400366</v>
      </c>
      <c r="D18" s="4" t="s">
        <v>13</v>
      </c>
      <c r="E18" s="4">
        <v>788.88</v>
      </c>
      <c r="F18" s="4">
        <f t="shared" si="1"/>
        <v>21978</v>
      </c>
      <c r="G18" s="1">
        <v>21978</v>
      </c>
    </row>
    <row r="19" spans="1:7">
      <c r="A19" s="8" t="s">
        <v>37</v>
      </c>
      <c r="B19" s="4" t="s">
        <v>153</v>
      </c>
      <c r="C19" s="4">
        <f t="shared" si="0"/>
        <v>10.420369616891877</v>
      </c>
      <c r="D19" s="4" t="s">
        <v>13</v>
      </c>
      <c r="E19" s="4">
        <v>466.97</v>
      </c>
      <c r="F19" s="4">
        <f t="shared" si="1"/>
        <v>4866</v>
      </c>
      <c r="G19" s="1">
        <v>4866</v>
      </c>
    </row>
    <row r="20" spans="1:7">
      <c r="A20" s="8" t="s">
        <v>39</v>
      </c>
      <c r="B20" s="4" t="s">
        <v>154</v>
      </c>
      <c r="C20" s="4">
        <f t="shared" si="0"/>
        <v>50.976849237718802</v>
      </c>
      <c r="D20" s="4" t="s">
        <v>13</v>
      </c>
      <c r="E20" s="4">
        <v>177.1</v>
      </c>
      <c r="F20" s="4">
        <f t="shared" si="1"/>
        <v>9028</v>
      </c>
      <c r="G20" s="1">
        <v>9028</v>
      </c>
    </row>
    <row r="21" spans="1:7" ht="15.75">
      <c r="A21" s="31" t="s">
        <v>92</v>
      </c>
      <c r="B21" s="31"/>
      <c r="C21" s="31"/>
      <c r="D21" s="31"/>
      <c r="E21" s="31"/>
      <c r="F21" s="20">
        <f>SUM(F5:F20)</f>
        <v>273804.49</v>
      </c>
    </row>
    <row r="22" spans="1:7" ht="30">
      <c r="A22" s="8" t="s">
        <v>200</v>
      </c>
      <c r="B22" s="10"/>
      <c r="C22" s="11"/>
      <c r="D22" s="5"/>
      <c r="E22" s="4" t="s">
        <v>42</v>
      </c>
      <c r="F22" s="4">
        <f>F21*12/100</f>
        <v>32856.538800000002</v>
      </c>
    </row>
    <row r="23" spans="1:7">
      <c r="A23" s="8"/>
      <c r="B23" s="10"/>
      <c r="C23" s="11"/>
      <c r="D23" s="5"/>
      <c r="E23" s="4"/>
      <c r="F23" s="4">
        <f>F22+F21</f>
        <v>306661.02879999997</v>
      </c>
    </row>
    <row r="24" spans="1:7" ht="30">
      <c r="A24" s="8"/>
      <c r="B24" s="10"/>
      <c r="C24" s="11"/>
      <c r="D24" s="5"/>
      <c r="E24" s="4" t="s">
        <v>43</v>
      </c>
      <c r="F24" s="4">
        <f>F23*1/100</f>
        <v>3066.6102879999999</v>
      </c>
    </row>
    <row r="25" spans="1:7">
      <c r="A25" s="8"/>
      <c r="B25" s="10"/>
      <c r="C25" s="11"/>
      <c r="D25" s="5"/>
      <c r="E25" s="4" t="s">
        <v>44</v>
      </c>
      <c r="F25" s="4">
        <f>F24+F23</f>
        <v>309727.639088</v>
      </c>
    </row>
    <row r="32" spans="1:7">
      <c r="B32" s="28"/>
    </row>
  </sheetData>
  <mergeCells count="4">
    <mergeCell ref="A1:F1"/>
    <mergeCell ref="A2:F2"/>
    <mergeCell ref="A3:F3"/>
    <mergeCell ref="A21:E2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7" width="0"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48" customHeight="1">
      <c r="A3" s="30" t="s">
        <v>53</v>
      </c>
      <c r="B3" s="30"/>
      <c r="C3" s="30"/>
      <c r="D3" s="30"/>
      <c r="E3" s="30"/>
      <c r="F3" s="30"/>
    </row>
    <row r="4" spans="1:7">
      <c r="A4" s="2" t="s">
        <v>3</v>
      </c>
      <c r="B4" s="2" t="s">
        <v>4</v>
      </c>
      <c r="C4" s="2" t="s">
        <v>5</v>
      </c>
      <c r="D4" s="2" t="s">
        <v>6</v>
      </c>
      <c r="E4" s="2" t="s">
        <v>7</v>
      </c>
      <c r="F4" s="2" t="s">
        <v>8</v>
      </c>
    </row>
    <row r="5" spans="1:7" s="6" customFormat="1" ht="30">
      <c r="A5" s="3">
        <v>1</v>
      </c>
      <c r="B5" s="4" t="s">
        <v>9</v>
      </c>
      <c r="C5" s="4">
        <v>10</v>
      </c>
      <c r="D5" s="5" t="s">
        <v>10</v>
      </c>
      <c r="E5" s="4">
        <v>330.4</v>
      </c>
      <c r="F5" s="4">
        <f>C5*E5</f>
        <v>3304</v>
      </c>
      <c r="G5" s="6">
        <v>1982.4</v>
      </c>
    </row>
    <row r="6" spans="1:7" ht="120">
      <c r="A6" s="3" t="s">
        <v>11</v>
      </c>
      <c r="B6" s="4" t="s">
        <v>12</v>
      </c>
      <c r="C6" s="4">
        <v>42.75</v>
      </c>
      <c r="D6" s="5" t="s">
        <v>13</v>
      </c>
      <c r="E6" s="7">
        <v>153.84</v>
      </c>
      <c r="F6" s="4">
        <f t="shared" ref="F6:F19" si="0">C6*E6</f>
        <v>6576.66</v>
      </c>
      <c r="G6" s="1">
        <v>15322.464</v>
      </c>
    </row>
    <row r="7" spans="1:7" ht="105">
      <c r="A7" s="3" t="s">
        <v>14</v>
      </c>
      <c r="B7" s="4" t="s">
        <v>15</v>
      </c>
      <c r="C7" s="4">
        <v>5.7</v>
      </c>
      <c r="D7" s="5" t="s">
        <v>13</v>
      </c>
      <c r="E7" s="7">
        <v>415.58</v>
      </c>
      <c r="F7" s="4">
        <f t="shared" si="0"/>
        <v>2368.806</v>
      </c>
      <c r="G7" s="1">
        <v>3880.4780000000001</v>
      </c>
    </row>
    <row r="8" spans="1:7" ht="90">
      <c r="A8" s="3" t="s">
        <v>16</v>
      </c>
      <c r="B8" s="4" t="s">
        <v>17</v>
      </c>
      <c r="C8" s="4">
        <v>7.13</v>
      </c>
      <c r="D8" s="8" t="s">
        <v>13</v>
      </c>
      <c r="E8" s="7">
        <v>1438.96</v>
      </c>
      <c r="F8" s="4">
        <f t="shared" si="0"/>
        <v>10259.784799999999</v>
      </c>
      <c r="G8" s="1">
        <v>22393.814999999999</v>
      </c>
    </row>
    <row r="9" spans="1:7" ht="45">
      <c r="A9" s="3" t="s">
        <v>18</v>
      </c>
      <c r="B9" s="9" t="s">
        <v>19</v>
      </c>
      <c r="C9" s="4">
        <v>294.5</v>
      </c>
      <c r="D9" s="3" t="s">
        <v>20</v>
      </c>
      <c r="E9" s="7">
        <v>184.61</v>
      </c>
      <c r="F9" s="4">
        <f t="shared" si="0"/>
        <v>54367.645000000004</v>
      </c>
      <c r="G9" s="1">
        <v>87338.990999999995</v>
      </c>
    </row>
    <row r="10" spans="1:7" ht="60">
      <c r="A10" s="3" t="s">
        <v>21</v>
      </c>
      <c r="B10" s="4" t="s">
        <v>22</v>
      </c>
      <c r="C10" s="4">
        <v>18.53</v>
      </c>
      <c r="D10" s="8" t="s">
        <v>13</v>
      </c>
      <c r="E10" s="7">
        <v>5891.97</v>
      </c>
      <c r="F10" s="4">
        <f t="shared" si="0"/>
        <v>109178.20410000002</v>
      </c>
      <c r="G10" s="1">
        <v>242071.587</v>
      </c>
    </row>
    <row r="11" spans="1:7" ht="105">
      <c r="A11" s="3" t="s">
        <v>23</v>
      </c>
      <c r="B11" s="4" t="s">
        <v>24</v>
      </c>
      <c r="C11" s="4">
        <v>8.5500000000000007</v>
      </c>
      <c r="D11" s="5" t="s">
        <v>13</v>
      </c>
      <c r="E11" s="7">
        <v>6092.63</v>
      </c>
      <c r="F11" s="4">
        <f t="shared" si="0"/>
        <v>52091.986500000006</v>
      </c>
      <c r="G11" s="1">
        <v>113779.86500000001</v>
      </c>
    </row>
    <row r="12" spans="1:7" ht="120">
      <c r="A12" s="4" t="s">
        <v>25</v>
      </c>
      <c r="B12" s="4" t="s">
        <v>26</v>
      </c>
      <c r="C12" s="4">
        <v>1.0760000000000001</v>
      </c>
      <c r="D12" s="4" t="s">
        <v>27</v>
      </c>
      <c r="E12" s="4">
        <v>79086.94</v>
      </c>
      <c r="F12" s="4">
        <v>85081.73</v>
      </c>
      <c r="G12" s="1">
        <v>206576.666</v>
      </c>
    </row>
    <row r="13" spans="1:7" ht="120">
      <c r="A13" s="4" t="s">
        <v>28</v>
      </c>
      <c r="B13" s="4" t="s">
        <v>29</v>
      </c>
      <c r="C13" s="4">
        <v>1.3149999999999999</v>
      </c>
      <c r="D13" s="4" t="s">
        <v>27</v>
      </c>
      <c r="E13" s="4">
        <v>77259.94</v>
      </c>
      <c r="F13" s="4">
        <v>101596.82</v>
      </c>
      <c r="G13" s="1">
        <v>246649.51</v>
      </c>
    </row>
    <row r="14" spans="1:7">
      <c r="A14" s="8">
        <v>10</v>
      </c>
      <c r="B14" s="10" t="s">
        <v>30</v>
      </c>
      <c r="C14" s="4"/>
      <c r="D14" s="5"/>
      <c r="E14" s="11"/>
      <c r="F14" s="4"/>
    </row>
    <row r="15" spans="1:7">
      <c r="A15" s="8" t="s">
        <v>31</v>
      </c>
      <c r="B15" s="4" t="s">
        <v>32</v>
      </c>
      <c r="C15" s="4">
        <v>5.7</v>
      </c>
      <c r="D15" s="4" t="s">
        <v>13</v>
      </c>
      <c r="E15" s="4">
        <v>893.67</v>
      </c>
      <c r="F15" s="4">
        <f t="shared" si="0"/>
        <v>5093.9189999999999</v>
      </c>
      <c r="G15" s="1">
        <v>22964.458999999999</v>
      </c>
    </row>
    <row r="16" spans="1:7">
      <c r="A16" s="8" t="s">
        <v>33</v>
      </c>
      <c r="B16" s="4" t="s">
        <v>34</v>
      </c>
      <c r="C16" s="4">
        <v>11.64</v>
      </c>
      <c r="D16" s="4" t="s">
        <v>13</v>
      </c>
      <c r="E16" s="4">
        <v>363.98</v>
      </c>
      <c r="F16" s="4">
        <f t="shared" si="0"/>
        <v>4236.7272000000003</v>
      </c>
      <c r="G16" s="1">
        <v>3398.663</v>
      </c>
    </row>
    <row r="17" spans="1:7">
      <c r="A17" s="8" t="s">
        <v>35</v>
      </c>
      <c r="B17" s="4" t="s">
        <v>36</v>
      </c>
      <c r="C17" s="4">
        <v>7.13</v>
      </c>
      <c r="D17" s="4" t="s">
        <v>13</v>
      </c>
      <c r="E17" s="4">
        <v>819.59</v>
      </c>
      <c r="F17" s="4">
        <f t="shared" si="0"/>
        <v>5843.6767</v>
      </c>
      <c r="G17" s="1">
        <v>12754.869000000001</v>
      </c>
    </row>
    <row r="18" spans="1:7">
      <c r="A18" s="8" t="s">
        <v>37</v>
      </c>
      <c r="B18" s="4" t="s">
        <v>38</v>
      </c>
      <c r="C18" s="4">
        <v>23.28</v>
      </c>
      <c r="D18" s="4" t="s">
        <v>13</v>
      </c>
      <c r="E18" s="4">
        <v>496.4</v>
      </c>
      <c r="F18" s="4">
        <f t="shared" si="0"/>
        <v>11556.192000000001</v>
      </c>
      <c r="G18" s="1">
        <v>25511.782999999999</v>
      </c>
    </row>
    <row r="19" spans="1:7">
      <c r="A19" s="8" t="s">
        <v>39</v>
      </c>
      <c r="B19" s="4" t="s">
        <v>40</v>
      </c>
      <c r="C19" s="4">
        <v>41.75</v>
      </c>
      <c r="D19" s="4" t="s">
        <v>13</v>
      </c>
      <c r="E19" s="4">
        <v>177.1</v>
      </c>
      <c r="F19" s="4">
        <f t="shared" si="0"/>
        <v>7393.9250000000002</v>
      </c>
      <c r="G19" s="1">
        <v>17639.16</v>
      </c>
    </row>
    <row r="20" spans="1:7">
      <c r="A20" s="8"/>
      <c r="B20" s="10"/>
      <c r="C20" s="11"/>
      <c r="D20" s="5"/>
      <c r="E20" s="11" t="s">
        <v>41</v>
      </c>
      <c r="F20" s="7">
        <f>SUM(F5:F19)</f>
        <v>458950.07630000002</v>
      </c>
    </row>
    <row r="21" spans="1:7" ht="30">
      <c r="A21" s="8"/>
      <c r="B21" s="10"/>
      <c r="C21" s="11"/>
      <c r="D21" s="5"/>
      <c r="E21" s="4" t="s">
        <v>42</v>
      </c>
      <c r="F21" s="4">
        <f>F20*12/100</f>
        <v>55074.009156</v>
      </c>
    </row>
    <row r="22" spans="1:7">
      <c r="A22" s="8"/>
      <c r="B22" s="10"/>
      <c r="C22" s="11"/>
      <c r="D22" s="5"/>
      <c r="E22" s="4"/>
      <c r="F22" s="4">
        <f>F21+F20</f>
        <v>514024.085456</v>
      </c>
    </row>
    <row r="23" spans="1:7" ht="30">
      <c r="A23" s="8"/>
      <c r="B23" s="10"/>
      <c r="C23" s="11"/>
      <c r="D23" s="5"/>
      <c r="E23" s="4" t="s">
        <v>43</v>
      </c>
      <c r="F23" s="4">
        <f>F22*1/100</f>
        <v>5140.2408545600001</v>
      </c>
    </row>
    <row r="24" spans="1:7">
      <c r="A24" s="8"/>
      <c r="B24" s="10"/>
      <c r="C24" s="11"/>
      <c r="D24" s="5"/>
      <c r="E24" s="4" t="s">
        <v>44</v>
      </c>
      <c r="F24" s="4">
        <f>F23+F22</f>
        <v>519164.32631055999</v>
      </c>
    </row>
  </sheetData>
  <mergeCells count="3">
    <mergeCell ref="A1:F1"/>
    <mergeCell ref="A2:F2"/>
    <mergeCell ref="A3:F3"/>
  </mergeCells>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G24"/>
  <sheetViews>
    <sheetView workbookViewId="0">
      <selection activeCell="A3" sqref="A3:F3"/>
    </sheetView>
  </sheetViews>
  <sheetFormatPr defaultRowHeight="15"/>
  <cols>
    <col min="1" max="1" width="9.140625" style="12"/>
    <col min="2" max="2" width="42.85546875" style="6" customWidth="1"/>
    <col min="3" max="3" width="9.140625" style="1"/>
    <col min="4" max="4" width="9.140625" style="13"/>
    <col min="5" max="5" width="9.140625" style="1"/>
    <col min="6" max="6" width="16.42578125" style="14" customWidth="1"/>
    <col min="7" max="7" width="0" style="1" hidden="1" customWidth="1"/>
    <col min="8" max="16384" width="9.140625" style="1"/>
  </cols>
  <sheetData>
    <row r="1" spans="1:7" ht="18.75">
      <c r="A1" s="29" t="s">
        <v>0</v>
      </c>
      <c r="B1" s="29"/>
      <c r="C1" s="29"/>
      <c r="D1" s="29"/>
      <c r="E1" s="29"/>
      <c r="F1" s="29"/>
    </row>
    <row r="2" spans="1:7" ht="18.75">
      <c r="A2" s="29" t="s">
        <v>1</v>
      </c>
      <c r="B2" s="29"/>
      <c r="C2" s="29"/>
      <c r="D2" s="29"/>
      <c r="E2" s="29"/>
      <c r="F2" s="29"/>
    </row>
    <row r="3" spans="1:7" ht="48" customHeight="1">
      <c r="A3" s="30" t="s">
        <v>52</v>
      </c>
      <c r="B3" s="30"/>
      <c r="C3" s="30"/>
      <c r="D3" s="30"/>
      <c r="E3" s="30"/>
      <c r="F3" s="30"/>
    </row>
    <row r="4" spans="1:7">
      <c r="A4" s="2" t="s">
        <v>3</v>
      </c>
      <c r="B4" s="2" t="s">
        <v>4</v>
      </c>
      <c r="C4" s="2" t="s">
        <v>5</v>
      </c>
      <c r="D4" s="2" t="s">
        <v>6</v>
      </c>
      <c r="E4" s="2" t="s">
        <v>7</v>
      </c>
      <c r="F4" s="2" t="s">
        <v>8</v>
      </c>
    </row>
    <row r="5" spans="1:7" s="6" customFormat="1" ht="30">
      <c r="A5" s="3">
        <v>1</v>
      </c>
      <c r="B5" s="4" t="s">
        <v>9</v>
      </c>
      <c r="C5" s="4">
        <v>10</v>
      </c>
      <c r="D5" s="5" t="s">
        <v>10</v>
      </c>
      <c r="E5" s="4">
        <v>330.4</v>
      </c>
      <c r="F5" s="4">
        <f>C5*E5</f>
        <v>3304</v>
      </c>
      <c r="G5" s="6">
        <v>1982.4</v>
      </c>
    </row>
    <row r="6" spans="1:7" ht="120">
      <c r="A6" s="3" t="s">
        <v>11</v>
      </c>
      <c r="B6" s="4" t="s">
        <v>12</v>
      </c>
      <c r="C6" s="4">
        <v>66.150000000000006</v>
      </c>
      <c r="D6" s="5" t="s">
        <v>13</v>
      </c>
      <c r="E6" s="7">
        <v>153.84</v>
      </c>
      <c r="F6" s="4">
        <f t="shared" ref="F6:F19" si="0">C6*E6</f>
        <v>10176.516000000001</v>
      </c>
      <c r="G6" s="1">
        <v>15322.464</v>
      </c>
    </row>
    <row r="7" spans="1:7" ht="105">
      <c r="A7" s="3" t="s">
        <v>14</v>
      </c>
      <c r="B7" s="4" t="s">
        <v>15</v>
      </c>
      <c r="C7" s="4">
        <v>4.7300000000000004</v>
      </c>
      <c r="D7" s="5" t="s">
        <v>13</v>
      </c>
      <c r="E7" s="7">
        <v>415.58</v>
      </c>
      <c r="F7" s="4">
        <f t="shared" si="0"/>
        <v>1965.6934000000001</v>
      </c>
      <c r="G7" s="1">
        <v>3880.4780000000001</v>
      </c>
    </row>
    <row r="8" spans="1:7" ht="90">
      <c r="A8" s="3" t="s">
        <v>16</v>
      </c>
      <c r="B8" s="4" t="s">
        <v>17</v>
      </c>
      <c r="C8" s="4">
        <v>5.91</v>
      </c>
      <c r="D8" s="8" t="s">
        <v>13</v>
      </c>
      <c r="E8" s="7">
        <v>1438.96</v>
      </c>
      <c r="F8" s="4">
        <f t="shared" si="0"/>
        <v>8504.2536</v>
      </c>
      <c r="G8" s="1">
        <v>22393.814999999999</v>
      </c>
    </row>
    <row r="9" spans="1:7" ht="45">
      <c r="A9" s="3" t="s">
        <v>18</v>
      </c>
      <c r="B9" s="9" t="s">
        <v>19</v>
      </c>
      <c r="C9" s="4">
        <v>139.5</v>
      </c>
      <c r="D9" s="3" t="s">
        <v>20</v>
      </c>
      <c r="E9" s="7">
        <v>184.61</v>
      </c>
      <c r="F9" s="4">
        <f t="shared" si="0"/>
        <v>25753.095000000001</v>
      </c>
      <c r="G9" s="1">
        <v>87338.990999999995</v>
      </c>
    </row>
    <row r="10" spans="1:7" ht="60">
      <c r="A10" s="3" t="s">
        <v>21</v>
      </c>
      <c r="B10" s="4" t="s">
        <v>22</v>
      </c>
      <c r="C10" s="4">
        <v>19.239999999999998</v>
      </c>
      <c r="D10" s="8" t="s">
        <v>13</v>
      </c>
      <c r="E10" s="7">
        <v>5891.97</v>
      </c>
      <c r="F10" s="4">
        <f t="shared" si="0"/>
        <v>113361.5028</v>
      </c>
      <c r="G10" s="1">
        <v>242071.587</v>
      </c>
    </row>
    <row r="11" spans="1:7" ht="105">
      <c r="A11" s="3" t="s">
        <v>23</v>
      </c>
      <c r="B11" s="4" t="s">
        <v>24</v>
      </c>
      <c r="C11" s="4">
        <v>7.09</v>
      </c>
      <c r="D11" s="5" t="s">
        <v>13</v>
      </c>
      <c r="E11" s="7">
        <v>6092.63</v>
      </c>
      <c r="F11" s="4">
        <f t="shared" si="0"/>
        <v>43196.746700000003</v>
      </c>
      <c r="G11" s="1">
        <v>113779.86500000001</v>
      </c>
    </row>
    <row r="12" spans="1:7" ht="120">
      <c r="A12" s="4" t="s">
        <v>25</v>
      </c>
      <c r="B12" s="4" t="s">
        <v>26</v>
      </c>
      <c r="C12" s="4">
        <v>1.2549999999999999</v>
      </c>
      <c r="D12" s="4" t="s">
        <v>27</v>
      </c>
      <c r="E12" s="4">
        <v>77259.94</v>
      </c>
      <c r="F12" s="4">
        <v>96978.89</v>
      </c>
      <c r="G12" s="1">
        <v>206576.666</v>
      </c>
    </row>
    <row r="13" spans="1:7" ht="120">
      <c r="A13" s="4" t="s">
        <v>28</v>
      </c>
      <c r="B13" s="4" t="s">
        <v>29</v>
      </c>
      <c r="C13" s="4">
        <v>1.5369999999999999</v>
      </c>
      <c r="D13" s="4" t="s">
        <v>27</v>
      </c>
      <c r="E13" s="4">
        <v>76041.94</v>
      </c>
      <c r="F13" s="4">
        <v>116876.46</v>
      </c>
      <c r="G13" s="1">
        <v>246649.51</v>
      </c>
    </row>
    <row r="14" spans="1:7">
      <c r="A14" s="8">
        <v>10</v>
      </c>
      <c r="B14" s="10" t="s">
        <v>30</v>
      </c>
      <c r="C14" s="4"/>
      <c r="D14" s="5"/>
      <c r="E14" s="11"/>
      <c r="F14" s="4"/>
    </row>
    <row r="15" spans="1:7">
      <c r="A15" s="8" t="s">
        <v>31</v>
      </c>
      <c r="B15" s="4" t="s">
        <v>32</v>
      </c>
      <c r="C15" s="4">
        <v>11.64</v>
      </c>
      <c r="D15" s="4" t="s">
        <v>13</v>
      </c>
      <c r="E15" s="4">
        <v>893.67</v>
      </c>
      <c r="F15" s="4">
        <f t="shared" si="0"/>
        <v>10402.318800000001</v>
      </c>
      <c r="G15" s="1">
        <v>22964.458999999999</v>
      </c>
    </row>
    <row r="16" spans="1:7">
      <c r="A16" s="8" t="s">
        <v>33</v>
      </c>
      <c r="B16" s="4" t="s">
        <v>34</v>
      </c>
      <c r="C16" s="4">
        <v>4.7300000000000004</v>
      </c>
      <c r="D16" s="4" t="s">
        <v>13</v>
      </c>
      <c r="E16" s="4">
        <v>363.98</v>
      </c>
      <c r="F16" s="4">
        <f t="shared" si="0"/>
        <v>1721.6254000000004</v>
      </c>
      <c r="G16" s="1">
        <v>3398.663</v>
      </c>
    </row>
    <row r="17" spans="1:7">
      <c r="A17" s="8" t="s">
        <v>35</v>
      </c>
      <c r="B17" s="4" t="s">
        <v>36</v>
      </c>
      <c r="C17" s="4">
        <v>5.91</v>
      </c>
      <c r="D17" s="4" t="s">
        <v>13</v>
      </c>
      <c r="E17" s="4">
        <v>819.59</v>
      </c>
      <c r="F17" s="4">
        <f t="shared" si="0"/>
        <v>4843.7769000000008</v>
      </c>
      <c r="G17" s="1">
        <v>12754.869000000001</v>
      </c>
    </row>
    <row r="18" spans="1:7">
      <c r="A18" s="8" t="s">
        <v>37</v>
      </c>
      <c r="B18" s="4" t="s">
        <v>38</v>
      </c>
      <c r="C18" s="4">
        <v>22.64</v>
      </c>
      <c r="D18" s="4" t="s">
        <v>13</v>
      </c>
      <c r="E18" s="4">
        <v>496.4</v>
      </c>
      <c r="F18" s="4">
        <f t="shared" si="0"/>
        <v>11238.495999999999</v>
      </c>
      <c r="G18" s="1">
        <v>25511.782999999999</v>
      </c>
    </row>
    <row r="19" spans="1:7">
      <c r="A19" s="8" t="s">
        <v>39</v>
      </c>
      <c r="B19" s="4" t="s">
        <v>40</v>
      </c>
      <c r="C19" s="4">
        <v>40.216000000000001</v>
      </c>
      <c r="D19" s="4" t="s">
        <v>13</v>
      </c>
      <c r="E19" s="4">
        <v>177.1</v>
      </c>
      <c r="F19" s="4">
        <f t="shared" si="0"/>
        <v>7122.2536</v>
      </c>
      <c r="G19" s="1">
        <v>17639.16</v>
      </c>
    </row>
    <row r="20" spans="1:7">
      <c r="A20" s="8"/>
      <c r="B20" s="10"/>
      <c r="C20" s="11"/>
      <c r="D20" s="5"/>
      <c r="E20" s="11" t="s">
        <v>41</v>
      </c>
      <c r="F20" s="7">
        <f>SUM(F5:F19)</f>
        <v>455445.62820000004</v>
      </c>
    </row>
    <row r="21" spans="1:7" ht="30">
      <c r="A21" s="8"/>
      <c r="B21" s="10"/>
      <c r="C21" s="11"/>
      <c r="D21" s="5"/>
      <c r="E21" s="4" t="s">
        <v>42</v>
      </c>
      <c r="F21" s="4">
        <f>F20*12/100</f>
        <v>54653.475383999998</v>
      </c>
    </row>
    <row r="22" spans="1:7">
      <c r="A22" s="8"/>
      <c r="B22" s="10"/>
      <c r="C22" s="11"/>
      <c r="D22" s="5"/>
      <c r="E22" s="4"/>
      <c r="F22" s="4">
        <f>F21+F20</f>
        <v>510099.10358400003</v>
      </c>
    </row>
    <row r="23" spans="1:7" ht="30">
      <c r="A23" s="8"/>
      <c r="B23" s="10"/>
      <c r="C23" s="11"/>
      <c r="D23" s="5"/>
      <c r="E23" s="4" t="s">
        <v>43</v>
      </c>
      <c r="F23" s="4">
        <f>F22*1/100</f>
        <v>5100.9910358400002</v>
      </c>
    </row>
    <row r="24" spans="1:7">
      <c r="A24" s="8"/>
      <c r="B24" s="10"/>
      <c r="C24" s="11"/>
      <c r="D24" s="5"/>
      <c r="E24" s="4" t="s">
        <v>44</v>
      </c>
      <c r="F24" s="4">
        <f>F23+F22</f>
        <v>515200.09461984003</v>
      </c>
    </row>
  </sheetData>
  <mergeCells count="3">
    <mergeCell ref="A1:F1"/>
    <mergeCell ref="A2:F2"/>
    <mergeCell ref="A3:F3"/>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36"/>
  <sheetViews>
    <sheetView tabSelected="1" topLeftCell="A31" workbookViewId="0">
      <selection activeCell="E42" sqref="E42"/>
    </sheetView>
  </sheetViews>
  <sheetFormatPr defaultRowHeight="15"/>
  <cols>
    <col min="1" max="1" width="8" customWidth="1"/>
    <col min="2" max="2" width="48.5703125" customWidth="1"/>
    <col min="3" max="3" width="10.7109375" bestFit="1" customWidth="1"/>
    <col min="4" max="4" width="6.5703125" customWidth="1"/>
    <col min="5" max="5" width="11.28515625" customWidth="1"/>
    <col min="6" max="6" width="16.42578125" style="27" customWidth="1"/>
  </cols>
  <sheetData>
    <row r="1" spans="1:6" ht="60.6" customHeight="1">
      <c r="A1" s="35" t="s">
        <v>0</v>
      </c>
      <c r="B1" s="36"/>
      <c r="C1" s="36"/>
      <c r="D1" s="36"/>
      <c r="E1" s="36"/>
      <c r="F1" s="37"/>
    </row>
    <row r="2" spans="1:6" ht="20.25" customHeight="1">
      <c r="A2" s="38" t="s">
        <v>201</v>
      </c>
      <c r="B2" s="39"/>
      <c r="C2" s="39"/>
      <c r="D2" s="39"/>
      <c r="E2" s="39"/>
      <c r="F2" s="40"/>
    </row>
    <row r="3" spans="1:6" ht="36" customHeight="1">
      <c r="A3" s="41" t="s">
        <v>202</v>
      </c>
      <c r="B3" s="42"/>
      <c r="C3" s="42"/>
      <c r="D3" s="42"/>
      <c r="E3" s="42"/>
      <c r="F3" s="43"/>
    </row>
    <row r="4" spans="1:6" ht="32.25" customHeight="1">
      <c r="A4" s="23" t="s">
        <v>3</v>
      </c>
      <c r="B4" s="23" t="s">
        <v>203</v>
      </c>
      <c r="C4" s="23" t="s">
        <v>5</v>
      </c>
      <c r="D4" s="23" t="s">
        <v>6</v>
      </c>
      <c r="E4" s="23" t="s">
        <v>7</v>
      </c>
      <c r="F4" s="23" t="s">
        <v>8</v>
      </c>
    </row>
    <row r="5" spans="1:6" ht="120" customHeight="1">
      <c r="A5" s="44" t="s">
        <v>204</v>
      </c>
      <c r="B5" s="45" t="s">
        <v>248</v>
      </c>
      <c r="C5" s="46">
        <v>44.18</v>
      </c>
      <c r="D5" s="18" t="s">
        <v>62</v>
      </c>
      <c r="E5" s="18">
        <v>153.84</v>
      </c>
      <c r="F5" s="68">
        <v>6796.65</v>
      </c>
    </row>
    <row r="6" spans="1:6" ht="76.5">
      <c r="A6" s="47" t="s">
        <v>205</v>
      </c>
      <c r="B6" s="48" t="s">
        <v>79</v>
      </c>
      <c r="C6" s="46">
        <v>4.92</v>
      </c>
      <c r="D6" s="18" t="s">
        <v>62</v>
      </c>
      <c r="E6" s="18">
        <v>415.58</v>
      </c>
      <c r="F6" s="68">
        <v>2044.65</v>
      </c>
    </row>
    <row r="7" spans="1:6" ht="25.5">
      <c r="A7" s="47" t="s">
        <v>206</v>
      </c>
      <c r="B7" s="48" t="s">
        <v>207</v>
      </c>
      <c r="C7" s="46">
        <v>64.59</v>
      </c>
      <c r="D7" s="18" t="s">
        <v>164</v>
      </c>
      <c r="E7" s="18">
        <v>322.35000000000002</v>
      </c>
      <c r="F7" s="68">
        <v>20820.59</v>
      </c>
    </row>
    <row r="8" spans="1:6" ht="51">
      <c r="A8" s="47" t="s">
        <v>208</v>
      </c>
      <c r="B8" s="48" t="s">
        <v>209</v>
      </c>
      <c r="C8" s="46">
        <v>12</v>
      </c>
      <c r="D8" s="18" t="s">
        <v>62</v>
      </c>
      <c r="E8" s="18">
        <v>4492.3599999999997</v>
      </c>
      <c r="F8" s="68">
        <v>53908.32</v>
      </c>
    </row>
    <row r="9" spans="1:6" ht="37.5" customHeight="1">
      <c r="A9" s="47" t="s">
        <v>210</v>
      </c>
      <c r="B9" s="48" t="s">
        <v>211</v>
      </c>
      <c r="C9" s="46">
        <v>6.17</v>
      </c>
      <c r="D9" s="18" t="s">
        <v>62</v>
      </c>
      <c r="E9" s="18">
        <v>4975.78</v>
      </c>
      <c r="F9" s="68">
        <v>30700.560000000001</v>
      </c>
    </row>
    <row r="10" spans="1:6" ht="63.75">
      <c r="A10" s="47" t="s">
        <v>212</v>
      </c>
      <c r="B10" s="48" t="s">
        <v>213</v>
      </c>
      <c r="C10" s="46">
        <v>5.16</v>
      </c>
      <c r="D10" s="18" t="s">
        <v>62</v>
      </c>
      <c r="E10" s="18">
        <v>5094.3599999999997</v>
      </c>
      <c r="F10" s="68">
        <v>26286.9</v>
      </c>
    </row>
    <row r="11" spans="1:6" ht="51">
      <c r="A11" s="47" t="s">
        <v>68</v>
      </c>
      <c r="B11" s="48" t="s">
        <v>214</v>
      </c>
      <c r="C11" s="46">
        <v>7.08</v>
      </c>
      <c r="D11" s="18" t="s">
        <v>62</v>
      </c>
      <c r="E11" s="18">
        <v>5891.97</v>
      </c>
      <c r="F11" s="68">
        <v>41715.15</v>
      </c>
    </row>
    <row r="12" spans="1:6" ht="76.5">
      <c r="A12" s="49" t="s">
        <v>215</v>
      </c>
      <c r="B12" s="48" t="s">
        <v>216</v>
      </c>
      <c r="C12" s="46">
        <v>6.14</v>
      </c>
      <c r="D12" s="18" t="s">
        <v>62</v>
      </c>
      <c r="E12" s="18">
        <v>5094.3599999999997</v>
      </c>
      <c r="F12" s="68">
        <v>31279.37</v>
      </c>
    </row>
    <row r="13" spans="1:6" ht="41.25" customHeight="1">
      <c r="A13" s="47" t="s">
        <v>217</v>
      </c>
      <c r="B13" s="48" t="s">
        <v>218</v>
      </c>
      <c r="C13" s="46">
        <v>41.9</v>
      </c>
      <c r="D13" s="18" t="s">
        <v>62</v>
      </c>
      <c r="E13" s="18">
        <v>5098.8100000000004</v>
      </c>
      <c r="F13" s="68">
        <v>213640.14</v>
      </c>
    </row>
    <row r="14" spans="1:6" ht="108.75" customHeight="1">
      <c r="A14" s="47" t="s">
        <v>219</v>
      </c>
      <c r="B14" s="48" t="s">
        <v>220</v>
      </c>
      <c r="C14" s="46">
        <v>0.80315637187499989</v>
      </c>
      <c r="D14" s="18" t="s">
        <v>27</v>
      </c>
      <c r="E14" s="18">
        <v>79086.94</v>
      </c>
      <c r="F14" s="68">
        <v>63269.55</v>
      </c>
    </row>
    <row r="15" spans="1:6" ht="15" customHeight="1">
      <c r="A15" s="47" t="s">
        <v>221</v>
      </c>
      <c r="B15" s="48" t="s">
        <v>222</v>
      </c>
      <c r="C15" s="46">
        <v>0.62467717812499979</v>
      </c>
      <c r="D15" s="18" t="s">
        <v>27</v>
      </c>
      <c r="E15" s="18">
        <v>77259.94</v>
      </c>
      <c r="F15" s="68">
        <v>47901.16</v>
      </c>
    </row>
    <row r="16" spans="1:6" ht="15" customHeight="1">
      <c r="A16" s="47" t="s">
        <v>223</v>
      </c>
      <c r="B16" s="48" t="s">
        <v>224</v>
      </c>
      <c r="C16" s="46">
        <v>0.35695838749999997</v>
      </c>
      <c r="D16" s="18" t="s">
        <v>27</v>
      </c>
      <c r="E16" s="18">
        <v>76041.94</v>
      </c>
      <c r="F16" s="68">
        <v>27375.09</v>
      </c>
    </row>
    <row r="17" spans="1:6" ht="25.5">
      <c r="A17" s="47" t="s">
        <v>225</v>
      </c>
      <c r="B17" s="48" t="s">
        <v>226</v>
      </c>
      <c r="C17" s="46">
        <v>529.09</v>
      </c>
      <c r="D17" s="18" t="s">
        <v>164</v>
      </c>
      <c r="E17" s="18">
        <v>162.13</v>
      </c>
      <c r="F17" s="68">
        <v>85781.36</v>
      </c>
    </row>
    <row r="18" spans="1:6" ht="76.5" customHeight="1">
      <c r="A18" s="47" t="s">
        <v>227</v>
      </c>
      <c r="B18" s="48" t="s">
        <v>228</v>
      </c>
      <c r="C18" s="46">
        <v>529.08921933085503</v>
      </c>
      <c r="D18" s="18" t="s">
        <v>164</v>
      </c>
      <c r="E18" s="18">
        <v>102.42</v>
      </c>
      <c r="F18" s="68">
        <v>54189.317843866171</v>
      </c>
    </row>
    <row r="19" spans="1:6" ht="54.75" customHeight="1">
      <c r="A19" s="47" t="s">
        <v>229</v>
      </c>
      <c r="B19" s="48" t="s">
        <v>230</v>
      </c>
      <c r="C19" s="46">
        <v>690</v>
      </c>
      <c r="D19" s="18" t="s">
        <v>231</v>
      </c>
      <c r="E19" s="18">
        <v>104.62</v>
      </c>
      <c r="F19" s="68">
        <v>72187.8</v>
      </c>
    </row>
    <row r="20" spans="1:6" ht="25.5">
      <c r="A20" s="47" t="s">
        <v>232</v>
      </c>
      <c r="B20" s="48" t="s">
        <v>233</v>
      </c>
      <c r="C20" s="46">
        <v>12.825278810408923</v>
      </c>
      <c r="D20" s="18" t="s">
        <v>164</v>
      </c>
      <c r="E20" s="18">
        <v>65.37</v>
      </c>
      <c r="F20" s="68">
        <v>838.38847583643133</v>
      </c>
    </row>
    <row r="21" spans="1:6" ht="54" customHeight="1">
      <c r="A21" s="47" t="s">
        <v>234</v>
      </c>
      <c r="B21" s="48" t="s">
        <v>235</v>
      </c>
      <c r="C21" s="46">
        <v>149.50068773234199</v>
      </c>
      <c r="D21" s="18" t="s">
        <v>164</v>
      </c>
      <c r="E21" s="18">
        <v>184.61</v>
      </c>
      <c r="F21" s="68">
        <v>27599.321962267655</v>
      </c>
    </row>
    <row r="22" spans="1:6" ht="89.25">
      <c r="A22" s="47" t="s">
        <v>236</v>
      </c>
      <c r="B22" s="48" t="s">
        <v>237</v>
      </c>
      <c r="C22" s="46">
        <v>16.989999999999998</v>
      </c>
      <c r="D22" s="18" t="s">
        <v>62</v>
      </c>
      <c r="E22" s="18">
        <v>50.82</v>
      </c>
      <c r="F22" s="68">
        <f>E22*C22</f>
        <v>863.43179999999995</v>
      </c>
    </row>
    <row r="23" spans="1:6">
      <c r="A23" s="47">
        <v>5</v>
      </c>
      <c r="B23" s="50" t="s">
        <v>123</v>
      </c>
      <c r="C23" s="46"/>
      <c r="D23" s="18"/>
      <c r="E23" s="18"/>
      <c r="F23" s="68"/>
    </row>
    <row r="24" spans="1:6" ht="15.75">
      <c r="A24" s="51" t="s">
        <v>175</v>
      </c>
      <c r="B24" s="48" t="s">
        <v>238</v>
      </c>
      <c r="C24" s="46">
        <f>[1]Sheet2!F13</f>
        <v>38.340764</v>
      </c>
      <c r="D24" s="18" t="s">
        <v>239</v>
      </c>
      <c r="E24" s="18">
        <v>893.67</v>
      </c>
      <c r="F24" s="68">
        <f>ROUND(C24*E24,2)</f>
        <v>34263.99</v>
      </c>
    </row>
    <row r="25" spans="1:6" ht="15.75">
      <c r="A25" s="51" t="s">
        <v>189</v>
      </c>
      <c r="B25" s="48" t="s">
        <v>240</v>
      </c>
      <c r="C25" s="46">
        <f>[1]Sheet2!E13</f>
        <v>4.92</v>
      </c>
      <c r="D25" s="18" t="s">
        <v>239</v>
      </c>
      <c r="E25" s="18">
        <v>363.98</v>
      </c>
      <c r="F25" s="68">
        <f t="shared" ref="F25:F28" si="0">ROUND(C25*E25,2)</f>
        <v>1790.78</v>
      </c>
    </row>
    <row r="26" spans="1:6" ht="15.75">
      <c r="A26" s="51" t="s">
        <v>190</v>
      </c>
      <c r="B26" s="48" t="s">
        <v>241</v>
      </c>
      <c r="C26" s="46">
        <f>[1]Sheet2!G13</f>
        <v>26.6068</v>
      </c>
      <c r="D26" s="18" t="s">
        <v>239</v>
      </c>
      <c r="E26" s="18">
        <v>496.4</v>
      </c>
      <c r="F26" s="68">
        <f t="shared" si="0"/>
        <v>13207.62</v>
      </c>
    </row>
    <row r="27" spans="1:6">
      <c r="A27" s="51" t="s">
        <v>177</v>
      </c>
      <c r="B27" s="48" t="s">
        <v>242</v>
      </c>
      <c r="C27" s="46">
        <f>[1]Sheet2!I13</f>
        <v>21617</v>
      </c>
      <c r="D27" s="18" t="s">
        <v>243</v>
      </c>
      <c r="E27" s="18">
        <v>776.14</v>
      </c>
      <c r="F27" s="68">
        <f>E27*C27/1000</f>
        <v>16777.818380000001</v>
      </c>
    </row>
    <row r="28" spans="1:6" ht="15.75">
      <c r="A28" s="51" t="s">
        <v>191</v>
      </c>
      <c r="B28" s="48" t="s">
        <v>154</v>
      </c>
      <c r="C28" s="46">
        <f>[1]Sheet2!H13</f>
        <v>27.19</v>
      </c>
      <c r="D28" s="18" t="s">
        <v>239</v>
      </c>
      <c r="E28" s="18">
        <v>177.1</v>
      </c>
      <c r="F28" s="68">
        <f t="shared" si="0"/>
        <v>4815.3500000000004</v>
      </c>
    </row>
    <row r="29" spans="1:6" ht="16.899999999999999" customHeight="1">
      <c r="A29" s="47"/>
      <c r="B29" s="52"/>
      <c r="C29" s="52"/>
      <c r="D29" s="52"/>
      <c r="E29" s="53" t="s">
        <v>92</v>
      </c>
      <c r="F29" s="68">
        <f>SUM(F5:F28)</f>
        <v>878053.30846197018</v>
      </c>
    </row>
    <row r="30" spans="1:6" ht="15" customHeight="1">
      <c r="A30" s="54"/>
      <c r="B30" s="55"/>
      <c r="C30" s="56"/>
      <c r="D30" s="56"/>
      <c r="E30" s="57"/>
      <c r="F30" s="68">
        <f>F29*12%</f>
        <v>105366.39701543642</v>
      </c>
    </row>
    <row r="31" spans="1:6" ht="17.45" customHeight="1">
      <c r="A31" s="54"/>
      <c r="B31" s="55"/>
      <c r="C31" s="55"/>
      <c r="D31" s="55"/>
      <c r="E31" s="58" t="s">
        <v>92</v>
      </c>
      <c r="F31" s="68">
        <f>F29+F30</f>
        <v>983419.70547740662</v>
      </c>
    </row>
    <row r="32" spans="1:6" ht="19.149999999999999" customHeight="1">
      <c r="A32" s="59" t="s">
        <v>244</v>
      </c>
      <c r="B32" s="60"/>
      <c r="C32" s="60"/>
      <c r="D32" s="60"/>
      <c r="E32" s="61"/>
      <c r="F32" s="68">
        <f>F31*1%</f>
        <v>9834.1970547740657</v>
      </c>
    </row>
    <row r="33" spans="1:6" ht="22.5" customHeight="1">
      <c r="A33" s="62" t="s">
        <v>92</v>
      </c>
      <c r="B33" s="63"/>
      <c r="C33" s="63"/>
      <c r="D33" s="63"/>
      <c r="E33" s="64"/>
      <c r="F33" s="68">
        <f>F31+F32</f>
        <v>993253.90253218065</v>
      </c>
    </row>
    <row r="34" spans="1:6" ht="22.5" customHeight="1">
      <c r="A34" s="62" t="s">
        <v>245</v>
      </c>
      <c r="B34" s="63"/>
      <c r="C34" s="63"/>
      <c r="D34" s="63"/>
      <c r="E34" s="64"/>
      <c r="F34" s="68">
        <v>2000</v>
      </c>
    </row>
    <row r="35" spans="1:6" ht="22.5" customHeight="1">
      <c r="A35" s="65" t="s">
        <v>246</v>
      </c>
      <c r="B35" s="66"/>
      <c r="C35" s="66"/>
      <c r="D35" s="66"/>
      <c r="E35" s="67"/>
      <c r="F35" s="68">
        <f>F33+F34</f>
        <v>995253.90253218065</v>
      </c>
    </row>
    <row r="36" spans="1:6" ht="24.75" customHeight="1">
      <c r="A36" s="65" t="s">
        <v>247</v>
      </c>
      <c r="B36" s="66"/>
      <c r="C36" s="66"/>
      <c r="D36" s="66"/>
      <c r="E36" s="67"/>
      <c r="F36" s="68">
        <v>995254</v>
      </c>
    </row>
  </sheetData>
  <mergeCells count="9">
    <mergeCell ref="A34:E34"/>
    <mergeCell ref="A35:E35"/>
    <mergeCell ref="A36:E36"/>
    <mergeCell ref="A1:F1"/>
    <mergeCell ref="A2:F2"/>
    <mergeCell ref="A3:F3"/>
    <mergeCell ref="C30:E30"/>
    <mergeCell ref="A32:E32"/>
    <mergeCell ref="A33:E33"/>
  </mergeCells>
  <pageMargins left="0.22" right="0.16" top="0.3" bottom="0.28999999999999998" header="0.3" footer="0.21"/>
  <pageSetup orientation="portrait" verticalDpi="0" r:id="rId1"/>
  <drawing r:id="rId2"/>
</worksheet>
</file>

<file path=xl/worksheets/sheet7.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54</v>
      </c>
      <c r="B3" s="30"/>
      <c r="C3" s="30"/>
      <c r="D3" s="30"/>
      <c r="E3" s="30"/>
      <c r="F3" s="30"/>
    </row>
    <row r="4" spans="1:6">
      <c r="A4" s="2" t="s">
        <v>3</v>
      </c>
      <c r="B4" s="2" t="s">
        <v>4</v>
      </c>
      <c r="C4" s="2" t="s">
        <v>5</v>
      </c>
      <c r="D4" s="2" t="s">
        <v>6</v>
      </c>
      <c r="E4" s="2" t="s">
        <v>7</v>
      </c>
      <c r="F4" s="2" t="s">
        <v>8</v>
      </c>
    </row>
    <row r="5" spans="1:6" ht="30">
      <c r="A5" s="5">
        <v>1</v>
      </c>
      <c r="B5" s="4" t="s">
        <v>9</v>
      </c>
      <c r="C5" s="2">
        <v>10</v>
      </c>
      <c r="D5" s="4" t="s">
        <v>10</v>
      </c>
      <c r="E5" s="4">
        <v>330.4</v>
      </c>
      <c r="F5" s="4">
        <f t="shared" ref="F5:F13" si="0">C5*E5</f>
        <v>3304</v>
      </c>
    </row>
    <row r="6" spans="1:6" ht="120">
      <c r="A6" s="3" t="s">
        <v>11</v>
      </c>
      <c r="B6" s="4" t="s">
        <v>12</v>
      </c>
      <c r="C6" s="7">
        <v>49.55</v>
      </c>
      <c r="D6" s="5" t="s">
        <v>13</v>
      </c>
      <c r="E6" s="7">
        <v>153.84</v>
      </c>
      <c r="F6" s="4">
        <f t="shared" si="0"/>
        <v>7622.7719999999999</v>
      </c>
    </row>
    <row r="7" spans="1:6" ht="105">
      <c r="A7" s="3" t="s">
        <v>55</v>
      </c>
      <c r="B7" s="4" t="s">
        <v>15</v>
      </c>
      <c r="C7" s="7">
        <v>4.96</v>
      </c>
      <c r="D7" s="5" t="s">
        <v>13</v>
      </c>
      <c r="E7" s="7">
        <v>415.58</v>
      </c>
      <c r="F7" s="4">
        <f t="shared" si="0"/>
        <v>2061.2768000000001</v>
      </c>
    </row>
    <row r="8" spans="1:6" ht="90">
      <c r="A8" s="3" t="s">
        <v>46</v>
      </c>
      <c r="B8" s="4" t="s">
        <v>17</v>
      </c>
      <c r="C8" s="4">
        <v>8.33</v>
      </c>
      <c r="D8" s="4" t="s">
        <v>13</v>
      </c>
      <c r="E8" s="4">
        <v>1438.94</v>
      </c>
      <c r="F8" s="4">
        <f t="shared" si="0"/>
        <v>11986.370200000001</v>
      </c>
    </row>
    <row r="9" spans="1:6" ht="150">
      <c r="A9" s="3" t="s">
        <v>47</v>
      </c>
      <c r="B9" s="4" t="s">
        <v>48</v>
      </c>
      <c r="C9" s="7">
        <v>47.08</v>
      </c>
      <c r="D9" s="8" t="s">
        <v>13</v>
      </c>
      <c r="E9" s="7">
        <v>4858.76</v>
      </c>
      <c r="F9" s="4">
        <f t="shared" si="0"/>
        <v>228750.42079999999</v>
      </c>
    </row>
    <row r="10" spans="1:6" ht="60">
      <c r="A10" s="3" t="s">
        <v>21</v>
      </c>
      <c r="B10" s="4" t="s">
        <v>22</v>
      </c>
      <c r="C10" s="7">
        <v>16.41</v>
      </c>
      <c r="D10" s="8" t="s">
        <v>13</v>
      </c>
      <c r="E10" s="7">
        <v>5891.97</v>
      </c>
      <c r="F10" s="4">
        <f t="shared" si="0"/>
        <v>96687.227700000003</v>
      </c>
    </row>
    <row r="11" spans="1:6" ht="105">
      <c r="A11" s="3" t="s">
        <v>56</v>
      </c>
      <c r="B11" s="4" t="s">
        <v>24</v>
      </c>
      <c r="C11" s="7">
        <v>6.54</v>
      </c>
      <c r="D11" s="5" t="s">
        <v>13</v>
      </c>
      <c r="E11" s="7">
        <v>6092.63</v>
      </c>
      <c r="F11" s="4">
        <f>C11*E11</f>
        <v>39845.800199999998</v>
      </c>
    </row>
    <row r="12" spans="1:6" ht="45">
      <c r="A12" s="3" t="s">
        <v>57</v>
      </c>
      <c r="B12" s="9" t="s">
        <v>19</v>
      </c>
      <c r="C12" s="7">
        <v>162.63999999999999</v>
      </c>
      <c r="D12" s="3" t="s">
        <v>20</v>
      </c>
      <c r="E12" s="7">
        <v>184.61</v>
      </c>
      <c r="F12" s="4">
        <f t="shared" si="0"/>
        <v>30024.970399999998</v>
      </c>
    </row>
    <row r="13" spans="1:6" ht="120">
      <c r="A13" s="4" t="s">
        <v>28</v>
      </c>
      <c r="B13" s="4" t="s">
        <v>29</v>
      </c>
      <c r="C13" s="4">
        <v>1.22</v>
      </c>
      <c r="D13" s="4" t="s">
        <v>27</v>
      </c>
      <c r="E13" s="4">
        <v>77259.94</v>
      </c>
      <c r="F13" s="4">
        <f t="shared" si="0"/>
        <v>94257.126799999998</v>
      </c>
    </row>
    <row r="14" spans="1:6">
      <c r="A14" s="8">
        <v>10</v>
      </c>
      <c r="B14" s="10" t="s">
        <v>30</v>
      </c>
      <c r="C14" s="11"/>
      <c r="D14" s="5"/>
      <c r="E14" s="11"/>
      <c r="F14" s="4"/>
    </row>
    <row r="15" spans="1:6">
      <c r="A15" s="8" t="s">
        <v>31</v>
      </c>
      <c r="B15" s="4" t="s">
        <v>32</v>
      </c>
      <c r="C15" s="4">
        <v>30.11</v>
      </c>
      <c r="D15" s="4" t="s">
        <v>13</v>
      </c>
      <c r="E15" s="4">
        <v>893.67</v>
      </c>
      <c r="F15" s="4">
        <f t="shared" ref="F15:F19" si="1">C15*E15</f>
        <v>26908.403699999999</v>
      </c>
    </row>
    <row r="16" spans="1:6">
      <c r="A16" s="8" t="s">
        <v>33</v>
      </c>
      <c r="B16" s="4" t="s">
        <v>58</v>
      </c>
      <c r="C16" s="4">
        <v>4.96</v>
      </c>
      <c r="D16" s="4" t="s">
        <v>13</v>
      </c>
      <c r="E16" s="4">
        <v>363.98</v>
      </c>
      <c r="F16" s="4">
        <f t="shared" si="1"/>
        <v>1805.3408000000002</v>
      </c>
    </row>
    <row r="17" spans="1:6">
      <c r="A17" s="8" t="s">
        <v>35</v>
      </c>
      <c r="B17" s="4" t="s">
        <v>36</v>
      </c>
      <c r="C17" s="4">
        <v>8.33</v>
      </c>
      <c r="D17" s="4" t="s">
        <v>13</v>
      </c>
      <c r="E17" s="4">
        <v>819.59</v>
      </c>
      <c r="F17" s="4">
        <f t="shared" si="1"/>
        <v>6827.1847000000007</v>
      </c>
    </row>
    <row r="18" spans="1:6">
      <c r="A18" s="8" t="s">
        <v>37</v>
      </c>
      <c r="B18" s="4" t="s">
        <v>38</v>
      </c>
      <c r="C18" s="4">
        <v>60.23</v>
      </c>
      <c r="D18" s="4" t="s">
        <v>13</v>
      </c>
      <c r="E18" s="4">
        <v>496.4</v>
      </c>
      <c r="F18" s="4">
        <f t="shared" si="1"/>
        <v>29898.171999999999</v>
      </c>
    </row>
    <row r="19" spans="1:6">
      <c r="A19" s="8" t="s">
        <v>39</v>
      </c>
      <c r="B19" s="4" t="s">
        <v>40</v>
      </c>
      <c r="C19" s="4">
        <v>49.55</v>
      </c>
      <c r="D19" s="4" t="s">
        <v>13</v>
      </c>
      <c r="E19" s="4">
        <v>177.1</v>
      </c>
      <c r="F19" s="4">
        <f t="shared" si="1"/>
        <v>8775.3049999999985</v>
      </c>
    </row>
    <row r="20" spans="1:6">
      <c r="A20" s="8"/>
      <c r="B20" s="10"/>
      <c r="C20" s="11"/>
      <c r="D20" s="5"/>
      <c r="E20" s="11" t="s">
        <v>41</v>
      </c>
      <c r="F20" s="7">
        <f>SUM(F5:F19)</f>
        <v>588754.37110000011</v>
      </c>
    </row>
    <row r="21" spans="1:6" ht="30">
      <c r="A21" s="8"/>
      <c r="B21" s="10"/>
      <c r="C21" s="11"/>
      <c r="D21" s="5"/>
      <c r="E21" s="4" t="s">
        <v>42</v>
      </c>
      <c r="F21" s="4">
        <f>F20*12/100</f>
        <v>70650.52453200001</v>
      </c>
    </row>
    <row r="22" spans="1:6">
      <c r="A22" s="8"/>
      <c r="B22" s="10"/>
      <c r="C22" s="11"/>
      <c r="D22" s="5"/>
      <c r="E22" s="4"/>
      <c r="F22" s="4">
        <f>F21+F20</f>
        <v>659404.89563200017</v>
      </c>
    </row>
    <row r="23" spans="1:6" ht="30">
      <c r="A23" s="8"/>
      <c r="B23" s="10"/>
      <c r="C23" s="11"/>
      <c r="D23" s="5"/>
      <c r="E23" s="4" t="s">
        <v>43</v>
      </c>
      <c r="F23" s="4">
        <f>F22*1/100</f>
        <v>6594.0489563200017</v>
      </c>
    </row>
    <row r="24" spans="1:6">
      <c r="A24" s="8"/>
      <c r="B24" s="10"/>
      <c r="C24" s="11"/>
      <c r="D24" s="5"/>
      <c r="E24" s="4" t="s">
        <v>44</v>
      </c>
      <c r="F24" s="4">
        <f>F23+F22</f>
        <v>665998.94458832021</v>
      </c>
    </row>
  </sheetData>
  <mergeCells count="3">
    <mergeCell ref="A1:F1"/>
    <mergeCell ref="A2:F2"/>
    <mergeCell ref="A3:F3"/>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F25"/>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59</v>
      </c>
      <c r="B3" s="30"/>
      <c r="C3" s="30"/>
      <c r="D3" s="30"/>
      <c r="E3" s="30"/>
      <c r="F3" s="30"/>
    </row>
    <row r="4" spans="1:6">
      <c r="A4" s="2" t="s">
        <v>3</v>
      </c>
      <c r="B4" s="2" t="s">
        <v>4</v>
      </c>
      <c r="C4" s="2" t="s">
        <v>5</v>
      </c>
      <c r="D4" s="2" t="s">
        <v>6</v>
      </c>
      <c r="E4" s="2" t="s">
        <v>7</v>
      </c>
      <c r="F4" s="2" t="s">
        <v>8</v>
      </c>
    </row>
    <row r="5" spans="1:6" ht="30">
      <c r="A5" s="5">
        <v>1</v>
      </c>
      <c r="B5" s="4" t="s">
        <v>9</v>
      </c>
      <c r="C5" s="2">
        <v>5</v>
      </c>
      <c r="D5" s="4" t="s">
        <v>10</v>
      </c>
      <c r="E5" s="4">
        <v>330.4</v>
      </c>
      <c r="F5" s="4">
        <f t="shared" ref="F5:F14" si="0">C5*E5</f>
        <v>1652</v>
      </c>
    </row>
    <row r="6" spans="1:6" ht="30">
      <c r="A6" s="4" t="s">
        <v>60</v>
      </c>
      <c r="B6" s="4" t="s">
        <v>61</v>
      </c>
      <c r="C6" s="4">
        <v>1.41</v>
      </c>
      <c r="D6" s="4" t="s">
        <v>62</v>
      </c>
      <c r="E6" s="4">
        <v>497.98</v>
      </c>
      <c r="F6" s="4">
        <f>+C6*E6</f>
        <v>702.15179999999998</v>
      </c>
    </row>
    <row r="7" spans="1:6" ht="30">
      <c r="A7" s="4" t="s">
        <v>63</v>
      </c>
      <c r="B7" s="4" t="s">
        <v>64</v>
      </c>
      <c r="C7" s="4">
        <v>0.7</v>
      </c>
      <c r="D7" s="4" t="s">
        <v>62</v>
      </c>
      <c r="E7" s="4">
        <v>878.79</v>
      </c>
      <c r="F7" s="4">
        <f>ROUND(E7*C7,2)</f>
        <v>615.15</v>
      </c>
    </row>
    <row r="8" spans="1:6" ht="120">
      <c r="A8" s="3" t="s">
        <v>65</v>
      </c>
      <c r="B8" s="4" t="s">
        <v>12</v>
      </c>
      <c r="C8" s="7">
        <v>12.39</v>
      </c>
      <c r="D8" s="5" t="s">
        <v>13</v>
      </c>
      <c r="E8" s="7">
        <v>153.84</v>
      </c>
      <c r="F8" s="4">
        <f t="shared" si="0"/>
        <v>1906.0776000000001</v>
      </c>
    </row>
    <row r="9" spans="1:6" ht="105">
      <c r="A9" s="3" t="s">
        <v>66</v>
      </c>
      <c r="B9" s="4" t="s">
        <v>15</v>
      </c>
      <c r="C9" s="7">
        <v>1.24</v>
      </c>
      <c r="D9" s="5" t="s">
        <v>13</v>
      </c>
      <c r="E9" s="7">
        <v>415.58</v>
      </c>
      <c r="F9" s="4">
        <f t="shared" si="0"/>
        <v>515.31920000000002</v>
      </c>
    </row>
    <row r="10" spans="1:6" ht="90">
      <c r="A10" s="3" t="s">
        <v>67</v>
      </c>
      <c r="B10" s="4" t="s">
        <v>17</v>
      </c>
      <c r="C10" s="4">
        <v>2.08</v>
      </c>
      <c r="D10" s="4" t="s">
        <v>13</v>
      </c>
      <c r="E10" s="4">
        <v>1438.94</v>
      </c>
      <c r="F10" s="4">
        <f t="shared" si="0"/>
        <v>2992.9952000000003</v>
      </c>
    </row>
    <row r="11" spans="1:6" ht="60">
      <c r="A11" s="3" t="s">
        <v>68</v>
      </c>
      <c r="B11" s="4" t="s">
        <v>22</v>
      </c>
      <c r="C11" s="7">
        <v>4.62</v>
      </c>
      <c r="D11" s="8" t="s">
        <v>13</v>
      </c>
      <c r="E11" s="7">
        <v>5891.97</v>
      </c>
      <c r="F11" s="4">
        <f t="shared" si="0"/>
        <v>27220.901400000002</v>
      </c>
    </row>
    <row r="12" spans="1:6" ht="105">
      <c r="A12" s="3" t="s">
        <v>69</v>
      </c>
      <c r="B12" s="4" t="s">
        <v>24</v>
      </c>
      <c r="C12" s="7">
        <v>2.48</v>
      </c>
      <c r="D12" s="5" t="s">
        <v>13</v>
      </c>
      <c r="E12" s="7">
        <v>6092.63</v>
      </c>
      <c r="F12" s="4">
        <f>C12*E12</f>
        <v>15109.722400000001</v>
      </c>
    </row>
    <row r="13" spans="1:6" ht="45">
      <c r="A13" s="3" t="s">
        <v>70</v>
      </c>
      <c r="B13" s="9" t="s">
        <v>19</v>
      </c>
      <c r="C13" s="7">
        <v>35.78</v>
      </c>
      <c r="D13" s="3" t="s">
        <v>20</v>
      </c>
      <c r="E13" s="7">
        <v>184.61</v>
      </c>
      <c r="F13" s="4">
        <f t="shared" si="0"/>
        <v>6605.345800000001</v>
      </c>
    </row>
    <row r="14" spans="1:6" ht="120">
      <c r="A14" s="4" t="s">
        <v>71</v>
      </c>
      <c r="B14" s="4" t="s">
        <v>29</v>
      </c>
      <c r="C14" s="4">
        <v>0.55000000000000004</v>
      </c>
      <c r="D14" s="4" t="s">
        <v>27</v>
      </c>
      <c r="E14" s="4">
        <v>77259.94</v>
      </c>
      <c r="F14" s="4">
        <f t="shared" si="0"/>
        <v>42492.967000000004</v>
      </c>
    </row>
    <row r="15" spans="1:6">
      <c r="A15" s="8">
        <v>11</v>
      </c>
      <c r="B15" s="10" t="s">
        <v>30</v>
      </c>
      <c r="C15" s="11"/>
      <c r="D15" s="5"/>
      <c r="E15" s="11"/>
      <c r="F15" s="4"/>
    </row>
    <row r="16" spans="1:6">
      <c r="A16" s="8" t="s">
        <v>31</v>
      </c>
      <c r="B16" s="4" t="s">
        <v>32</v>
      </c>
      <c r="C16" s="4">
        <v>3.05</v>
      </c>
      <c r="D16" s="4" t="s">
        <v>13</v>
      </c>
      <c r="E16" s="4">
        <v>893.67</v>
      </c>
      <c r="F16" s="4">
        <f t="shared" ref="F16:F20" si="1">C16*E16</f>
        <v>2725.6934999999999</v>
      </c>
    </row>
    <row r="17" spans="1:6">
      <c r="A17" s="8" t="s">
        <v>33</v>
      </c>
      <c r="B17" s="4" t="s">
        <v>58</v>
      </c>
      <c r="C17" s="4">
        <v>1.24</v>
      </c>
      <c r="D17" s="4" t="s">
        <v>13</v>
      </c>
      <c r="E17" s="4">
        <v>363.98</v>
      </c>
      <c r="F17" s="4">
        <f t="shared" si="1"/>
        <v>451.33520000000004</v>
      </c>
    </row>
    <row r="18" spans="1:6">
      <c r="A18" s="8" t="s">
        <v>35</v>
      </c>
      <c r="B18" s="4" t="s">
        <v>36</v>
      </c>
      <c r="C18" s="4">
        <v>2.08</v>
      </c>
      <c r="D18" s="4" t="s">
        <v>13</v>
      </c>
      <c r="E18" s="4">
        <v>819.59</v>
      </c>
      <c r="F18" s="4">
        <f t="shared" si="1"/>
        <v>1704.7472</v>
      </c>
    </row>
    <row r="19" spans="1:6">
      <c r="A19" s="8" t="s">
        <v>37</v>
      </c>
      <c r="B19" s="4" t="s">
        <v>38</v>
      </c>
      <c r="C19" s="4">
        <v>6.11</v>
      </c>
      <c r="D19" s="4" t="s">
        <v>13</v>
      </c>
      <c r="E19" s="4">
        <v>496.4</v>
      </c>
      <c r="F19" s="4">
        <f t="shared" si="1"/>
        <v>3033.0039999999999</v>
      </c>
    </row>
    <row r="20" spans="1:6">
      <c r="A20" s="8" t="s">
        <v>39</v>
      </c>
      <c r="B20" s="4" t="s">
        <v>40</v>
      </c>
      <c r="C20" s="4">
        <v>12.39</v>
      </c>
      <c r="D20" s="4" t="s">
        <v>13</v>
      </c>
      <c r="E20" s="4">
        <v>177.1</v>
      </c>
      <c r="F20" s="4">
        <f t="shared" si="1"/>
        <v>2194.2690000000002</v>
      </c>
    </row>
    <row r="21" spans="1:6">
      <c r="A21" s="8"/>
      <c r="B21" s="10"/>
      <c r="C21" s="11"/>
      <c r="D21" s="5"/>
      <c r="E21" s="11" t="s">
        <v>41</v>
      </c>
      <c r="F21" s="7">
        <f>SUM(F5:F20)</f>
        <v>109921.6793</v>
      </c>
    </row>
    <row r="22" spans="1:6" ht="30">
      <c r="A22" s="8"/>
      <c r="B22" s="10"/>
      <c r="C22" s="11"/>
      <c r="D22" s="5"/>
      <c r="E22" s="4" t="s">
        <v>42</v>
      </c>
      <c r="F22" s="4">
        <f>F21*12/100</f>
        <v>13190.601516000001</v>
      </c>
    </row>
    <row r="23" spans="1:6">
      <c r="A23" s="8"/>
      <c r="B23" s="10"/>
      <c r="C23" s="11"/>
      <c r="D23" s="5"/>
      <c r="E23" s="4"/>
      <c r="F23" s="4">
        <f>F22+F21</f>
        <v>123112.280816</v>
      </c>
    </row>
    <row r="24" spans="1:6" ht="30">
      <c r="A24" s="8"/>
      <c r="B24" s="10"/>
      <c r="C24" s="11"/>
      <c r="D24" s="5"/>
      <c r="E24" s="4" t="s">
        <v>43</v>
      </c>
      <c r="F24" s="4">
        <f>F23*1/100</f>
        <v>1231.12280816</v>
      </c>
    </row>
    <row r="25" spans="1:6">
      <c r="A25" s="8"/>
      <c r="B25" s="10"/>
      <c r="C25" s="11"/>
      <c r="D25" s="5"/>
      <c r="E25" s="4" t="s">
        <v>44</v>
      </c>
      <c r="F25" s="4">
        <f>F24+F23</f>
        <v>124343.40362416</v>
      </c>
    </row>
  </sheetData>
  <mergeCells count="3">
    <mergeCell ref="A1:F1"/>
    <mergeCell ref="A2:F2"/>
    <mergeCell ref="A3:F3"/>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F24"/>
  <sheetViews>
    <sheetView workbookViewId="0">
      <selection activeCell="A3" sqref="A3:F3"/>
    </sheetView>
  </sheetViews>
  <sheetFormatPr defaultRowHeight="15"/>
  <cols>
    <col min="1" max="1" width="11.42578125" style="12" customWidth="1"/>
    <col min="2" max="2" width="42.85546875" style="6" customWidth="1"/>
    <col min="3" max="3" width="9.140625" style="1"/>
    <col min="4" max="4" width="9.140625" style="13"/>
    <col min="5" max="5" width="9.140625" style="1"/>
    <col min="6" max="6" width="16.42578125" style="14" customWidth="1"/>
    <col min="7" max="16384" width="9.140625" style="1"/>
  </cols>
  <sheetData>
    <row r="1" spans="1:6" ht="18.75">
      <c r="A1" s="29" t="s">
        <v>0</v>
      </c>
      <c r="B1" s="29"/>
      <c r="C1" s="29"/>
      <c r="D1" s="29"/>
      <c r="E1" s="29"/>
      <c r="F1" s="29"/>
    </row>
    <row r="2" spans="1:6" ht="18.75">
      <c r="A2" s="29" t="s">
        <v>1</v>
      </c>
      <c r="B2" s="29"/>
      <c r="C2" s="29"/>
      <c r="D2" s="29"/>
      <c r="E2" s="29"/>
      <c r="F2" s="29"/>
    </row>
    <row r="3" spans="1:6" ht="59.25" customHeight="1">
      <c r="A3" s="30" t="s">
        <v>72</v>
      </c>
      <c r="B3" s="30"/>
      <c r="C3" s="30"/>
      <c r="D3" s="30"/>
      <c r="E3" s="30"/>
      <c r="F3" s="30"/>
    </row>
    <row r="4" spans="1:6">
      <c r="A4" s="2" t="s">
        <v>3</v>
      </c>
      <c r="B4" s="2" t="s">
        <v>4</v>
      </c>
      <c r="C4" s="2" t="s">
        <v>5</v>
      </c>
      <c r="D4" s="2" t="s">
        <v>6</v>
      </c>
      <c r="E4" s="2" t="s">
        <v>7</v>
      </c>
      <c r="F4" s="2" t="s">
        <v>8</v>
      </c>
    </row>
    <row r="5" spans="1:6" ht="30">
      <c r="A5" s="5">
        <v>1</v>
      </c>
      <c r="B5" s="4" t="s">
        <v>9</v>
      </c>
      <c r="C5" s="2">
        <v>5</v>
      </c>
      <c r="D5" s="4" t="s">
        <v>10</v>
      </c>
      <c r="E5" s="4">
        <v>330.4</v>
      </c>
      <c r="F5" s="4">
        <f t="shared" ref="F5:F13" si="0">C5*E5</f>
        <v>1652</v>
      </c>
    </row>
    <row r="6" spans="1:6" ht="120">
      <c r="A6" s="3" t="s">
        <v>11</v>
      </c>
      <c r="B6" s="4" t="s">
        <v>12</v>
      </c>
      <c r="C6" s="7">
        <v>76.5</v>
      </c>
      <c r="D6" s="5" t="s">
        <v>13</v>
      </c>
      <c r="E6" s="7">
        <v>153.84</v>
      </c>
      <c r="F6" s="4">
        <f t="shared" si="0"/>
        <v>11768.76</v>
      </c>
    </row>
    <row r="7" spans="1:6" ht="105">
      <c r="A7" s="3" t="s">
        <v>55</v>
      </c>
      <c r="B7" s="4" t="s">
        <v>15</v>
      </c>
      <c r="C7" s="7">
        <v>12.42</v>
      </c>
      <c r="D7" s="5" t="s">
        <v>13</v>
      </c>
      <c r="E7" s="7">
        <v>415.58</v>
      </c>
      <c r="F7" s="4">
        <f t="shared" si="0"/>
        <v>5161.5036</v>
      </c>
    </row>
    <row r="8" spans="1:6" ht="90">
      <c r="A8" s="3" t="s">
        <v>46</v>
      </c>
      <c r="B8" s="4" t="s">
        <v>17</v>
      </c>
      <c r="C8" s="4">
        <v>20.87</v>
      </c>
      <c r="D8" s="4" t="s">
        <v>13</v>
      </c>
      <c r="E8" s="4">
        <v>1438.94</v>
      </c>
      <c r="F8" s="4">
        <f t="shared" si="0"/>
        <v>30030.677800000001</v>
      </c>
    </row>
    <row r="9" spans="1:6" ht="150">
      <c r="A9" s="3" t="s">
        <v>47</v>
      </c>
      <c r="B9" s="4" t="s">
        <v>48</v>
      </c>
      <c r="C9" s="7">
        <v>17.95</v>
      </c>
      <c r="D9" s="8" t="s">
        <v>13</v>
      </c>
      <c r="E9" s="7">
        <v>4858.76</v>
      </c>
      <c r="F9" s="4">
        <f t="shared" si="0"/>
        <v>87214.741999999998</v>
      </c>
    </row>
    <row r="10" spans="1:6" ht="60">
      <c r="A10" s="3" t="s">
        <v>21</v>
      </c>
      <c r="B10" s="4" t="s">
        <v>22</v>
      </c>
      <c r="C10" s="7">
        <v>9.14</v>
      </c>
      <c r="D10" s="8" t="s">
        <v>13</v>
      </c>
      <c r="E10" s="7">
        <v>5891.97</v>
      </c>
      <c r="F10" s="4">
        <f t="shared" si="0"/>
        <v>53852.605800000005</v>
      </c>
    </row>
    <row r="11" spans="1:6" ht="105">
      <c r="A11" s="3" t="s">
        <v>56</v>
      </c>
      <c r="B11" s="4" t="s">
        <v>24</v>
      </c>
      <c r="C11" s="7">
        <v>3.64</v>
      </c>
      <c r="D11" s="5" t="s">
        <v>13</v>
      </c>
      <c r="E11" s="7">
        <v>6092.63</v>
      </c>
      <c r="F11" s="4">
        <f>C11*E11</f>
        <v>22177.173200000001</v>
      </c>
    </row>
    <row r="12" spans="1:6" ht="45">
      <c r="A12" s="3" t="s">
        <v>57</v>
      </c>
      <c r="B12" s="9" t="s">
        <v>19</v>
      </c>
      <c r="C12" s="7">
        <v>90.61</v>
      </c>
      <c r="D12" s="3" t="s">
        <v>20</v>
      </c>
      <c r="E12" s="7">
        <v>184.61</v>
      </c>
      <c r="F12" s="4">
        <f t="shared" si="0"/>
        <v>16727.5121</v>
      </c>
    </row>
    <row r="13" spans="1:6" ht="120">
      <c r="A13" s="4" t="s">
        <v>28</v>
      </c>
      <c r="B13" s="4" t="s">
        <v>29</v>
      </c>
      <c r="C13" s="4">
        <v>0.68</v>
      </c>
      <c r="D13" s="4" t="s">
        <v>27</v>
      </c>
      <c r="E13" s="4">
        <v>77259.94</v>
      </c>
      <c r="F13" s="4">
        <f t="shared" si="0"/>
        <v>52536.759200000008</v>
      </c>
    </row>
    <row r="14" spans="1:6">
      <c r="A14" s="8">
        <v>10</v>
      </c>
      <c r="B14" s="10" t="s">
        <v>30</v>
      </c>
      <c r="C14" s="11"/>
      <c r="D14" s="5"/>
      <c r="E14" s="11"/>
      <c r="F14" s="4"/>
    </row>
    <row r="15" spans="1:6">
      <c r="A15" s="8" t="s">
        <v>31</v>
      </c>
      <c r="B15" s="4" t="s">
        <v>32</v>
      </c>
      <c r="C15" s="4">
        <v>13.22</v>
      </c>
      <c r="D15" s="4" t="s">
        <v>13</v>
      </c>
      <c r="E15" s="4">
        <v>893.67</v>
      </c>
      <c r="F15" s="4">
        <f t="shared" ref="F15:F19" si="1">C15*E15</f>
        <v>11814.3174</v>
      </c>
    </row>
    <row r="16" spans="1:6">
      <c r="A16" s="8" t="s">
        <v>33</v>
      </c>
      <c r="B16" s="4" t="s">
        <v>58</v>
      </c>
      <c r="C16" s="4">
        <v>12.42</v>
      </c>
      <c r="D16" s="4" t="s">
        <v>13</v>
      </c>
      <c r="E16" s="4">
        <v>363.98</v>
      </c>
      <c r="F16" s="4">
        <f t="shared" si="1"/>
        <v>4520.6316000000006</v>
      </c>
    </row>
    <row r="17" spans="1:6">
      <c r="A17" s="8" t="s">
        <v>35</v>
      </c>
      <c r="B17" s="4" t="s">
        <v>36</v>
      </c>
      <c r="C17" s="4">
        <v>20.87</v>
      </c>
      <c r="D17" s="4" t="s">
        <v>13</v>
      </c>
      <c r="E17" s="4">
        <v>819.59</v>
      </c>
      <c r="F17" s="4">
        <f t="shared" si="1"/>
        <v>17104.8433</v>
      </c>
    </row>
    <row r="18" spans="1:6">
      <c r="A18" s="8" t="s">
        <v>37</v>
      </c>
      <c r="B18" s="4" t="s">
        <v>38</v>
      </c>
      <c r="C18" s="4">
        <v>26.43</v>
      </c>
      <c r="D18" s="4" t="s">
        <v>13</v>
      </c>
      <c r="E18" s="4">
        <v>496.4</v>
      </c>
      <c r="F18" s="4">
        <f t="shared" si="1"/>
        <v>13119.851999999999</v>
      </c>
    </row>
    <row r="19" spans="1:6">
      <c r="A19" s="8" t="s">
        <v>39</v>
      </c>
      <c r="B19" s="4" t="s">
        <v>40</v>
      </c>
      <c r="C19" s="4">
        <v>76.5</v>
      </c>
      <c r="D19" s="4" t="s">
        <v>13</v>
      </c>
      <c r="E19" s="4">
        <v>177.1</v>
      </c>
      <c r="F19" s="4">
        <f t="shared" si="1"/>
        <v>13548.15</v>
      </c>
    </row>
    <row r="20" spans="1:6">
      <c r="A20" s="8"/>
      <c r="B20" s="10"/>
      <c r="C20" s="11"/>
      <c r="D20" s="5"/>
      <c r="E20" s="11" t="s">
        <v>41</v>
      </c>
      <c r="F20" s="7">
        <f>SUM(F5:F19)</f>
        <v>341229.52800000005</v>
      </c>
    </row>
    <row r="21" spans="1:6" ht="30">
      <c r="A21" s="8"/>
      <c r="B21" s="10"/>
      <c r="C21" s="11"/>
      <c r="D21" s="5"/>
      <c r="E21" s="4" t="s">
        <v>42</v>
      </c>
      <c r="F21" s="4">
        <f>F20*12/100</f>
        <v>40947.543360000003</v>
      </c>
    </row>
    <row r="22" spans="1:6">
      <c r="A22" s="8"/>
      <c r="B22" s="10"/>
      <c r="C22" s="11"/>
      <c r="D22" s="5"/>
      <c r="E22" s="4"/>
      <c r="F22" s="4">
        <f>F21+F20</f>
        <v>382177.07136000006</v>
      </c>
    </row>
    <row r="23" spans="1:6" ht="30">
      <c r="A23" s="8"/>
      <c r="B23" s="10"/>
      <c r="C23" s="11"/>
      <c r="D23" s="5"/>
      <c r="E23" s="4" t="s">
        <v>43</v>
      </c>
      <c r="F23" s="4">
        <f>F22*1/100</f>
        <v>3821.7707136000008</v>
      </c>
    </row>
    <row r="24" spans="1:6">
      <c r="A24" s="8"/>
      <c r="B24" s="10"/>
      <c r="C24" s="11"/>
      <c r="D24" s="5"/>
      <c r="E24" s="4" t="s">
        <v>44</v>
      </c>
      <c r="F24" s="4">
        <f>F23+F22</f>
        <v>385998.84207360004</v>
      </c>
    </row>
  </sheetData>
  <mergeCells count="3">
    <mergeCell ref="A1:F1"/>
    <mergeCell ref="A2:F2"/>
    <mergeCell ref="A3:F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Sheet1</vt:lpstr>
      <vt:lpstr>Sheet2</vt:lpstr>
      <vt:lpstr>Sheet3</vt:lpstr>
      <vt:lpstr>Sheet4</vt:lpstr>
      <vt:lpstr>Sheet5</vt:lpstr>
      <vt:lpstr>Sheet6</vt:lpstr>
      <vt:lpstr>Sheet7</vt:lpstr>
      <vt:lpstr>Sheet8</vt:lpstr>
      <vt:lpstr>Sheet9</vt:lpstr>
      <vt:lpstr>Sheet10</vt:lpstr>
      <vt:lpstr>Sheet11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2022-03-15T14:35:26Z</cp:lastPrinted>
  <dcterms:created xsi:type="dcterms:W3CDTF">2022-03-14T07:48:37Z</dcterms:created>
  <dcterms:modified xsi:type="dcterms:W3CDTF">2022-03-15T14:35:28Z</dcterms:modified>
</cp:coreProperties>
</file>