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s>
  <externalReferences>
    <externalReference r:id="rId10"/>
    <externalReference r:id="rId11"/>
    <externalReference r:id="rId12"/>
  </externalReferences>
  <calcPr calcId="124519"/>
</workbook>
</file>

<file path=xl/calcChain.xml><?xml version="1.0" encoding="utf-8"?>
<calcChain xmlns="http://schemas.openxmlformats.org/spreadsheetml/2006/main">
  <c r="F18" i="9"/>
  <c r="F17"/>
  <c r="F16"/>
  <c r="F15"/>
  <c r="F14"/>
  <c r="F12"/>
  <c r="F11"/>
  <c r="F10"/>
  <c r="F9"/>
  <c r="F8"/>
  <c r="F7"/>
  <c r="F6"/>
  <c r="F5"/>
  <c r="F19" s="1"/>
  <c r="F20" s="1"/>
  <c r="F21" s="1"/>
  <c r="F22" s="1"/>
  <c r="F23" s="1"/>
  <c r="E9" i="7" l="1"/>
  <c r="C9"/>
  <c r="F9" s="1"/>
  <c r="E8"/>
  <c r="C8"/>
  <c r="F8" s="1"/>
  <c r="E6"/>
  <c r="C6"/>
  <c r="F6" s="1"/>
  <c r="E5"/>
  <c r="C5"/>
  <c r="F5" s="1"/>
  <c r="F10" s="1"/>
  <c r="F11" l="1"/>
  <c r="F12" s="1"/>
  <c r="F13" l="1"/>
  <c r="F14" s="1"/>
  <c r="E22" i="6" l="1"/>
  <c r="C22"/>
  <c r="E21"/>
  <c r="C21"/>
  <c r="E20"/>
  <c r="C20"/>
  <c r="E19"/>
  <c r="C19"/>
  <c r="E18"/>
  <c r="C18"/>
  <c r="E16"/>
  <c r="C16"/>
  <c r="E15"/>
  <c r="C15"/>
  <c r="E14"/>
  <c r="C14"/>
  <c r="F13"/>
  <c r="E12"/>
  <c r="C12"/>
  <c r="E11"/>
  <c r="C11"/>
  <c r="E10"/>
  <c r="C10"/>
  <c r="E9"/>
  <c r="C9"/>
  <c r="E8"/>
  <c r="C8"/>
  <c r="E7"/>
  <c r="C7"/>
  <c r="E6"/>
  <c r="C6"/>
  <c r="F7" l="1"/>
  <c r="F9"/>
  <c r="F15"/>
  <c r="F18"/>
  <c r="F20"/>
  <c r="F22"/>
  <c r="F11"/>
  <c r="F6"/>
  <c r="F8"/>
  <c r="F10"/>
  <c r="F12"/>
  <c r="F14"/>
  <c r="F16"/>
  <c r="F19"/>
  <c r="F21"/>
  <c r="F23" l="1"/>
  <c r="F24" s="1"/>
  <c r="F25" s="1"/>
  <c r="F26" s="1"/>
  <c r="F27" s="1"/>
  <c r="E18" i="8" l="1"/>
  <c r="C18"/>
  <c r="F18" s="1"/>
  <c r="E17"/>
  <c r="C17"/>
  <c r="F17" s="1"/>
  <c r="E16"/>
  <c r="C16"/>
  <c r="F16" s="1"/>
  <c r="E15"/>
  <c r="C15"/>
  <c r="F15" s="1"/>
  <c r="E14"/>
  <c r="C14"/>
  <c r="F14" s="1"/>
  <c r="E12"/>
  <c r="C12"/>
  <c r="F12" s="1"/>
  <c r="E11"/>
  <c r="C11"/>
  <c r="F11" s="1"/>
  <c r="E10"/>
  <c r="C10"/>
  <c r="F10" s="1"/>
  <c r="E8"/>
  <c r="C8"/>
  <c r="F8" s="1"/>
  <c r="E7"/>
  <c r="C7"/>
  <c r="F7" s="1"/>
  <c r="E6"/>
  <c r="C6"/>
  <c r="F6" s="1"/>
  <c r="E5"/>
  <c r="C5"/>
  <c r="F5" s="1"/>
  <c r="E4"/>
  <c r="C4"/>
  <c r="F4" s="1"/>
  <c r="F19" s="1"/>
  <c r="F20" l="1"/>
  <c r="F21" s="1"/>
  <c r="F22" l="1"/>
  <c r="F23" s="1"/>
  <c r="F16" i="5" l="1"/>
  <c r="F15"/>
  <c r="F14"/>
  <c r="F13"/>
  <c r="F12"/>
  <c r="F10"/>
  <c r="F9"/>
  <c r="F8"/>
  <c r="F7"/>
  <c r="F6"/>
  <c r="F5"/>
  <c r="F17" s="1"/>
  <c r="F18" s="1"/>
  <c r="F19" s="1"/>
  <c r="F20" s="1"/>
  <c r="F21" s="1"/>
  <c r="F16" i="4"/>
  <c r="F15"/>
  <c r="F14"/>
  <c r="F13"/>
  <c r="F12"/>
  <c r="F10"/>
  <c r="F9"/>
  <c r="F8"/>
  <c r="F7"/>
  <c r="F6"/>
  <c r="F5"/>
  <c r="F17" s="1"/>
  <c r="F18" s="1"/>
  <c r="F19" s="1"/>
  <c r="F20" s="1"/>
  <c r="F21" s="1"/>
  <c r="F19" i="3"/>
  <c r="F18"/>
  <c r="F17"/>
  <c r="F16"/>
  <c r="F15"/>
  <c r="F13"/>
  <c r="F12"/>
  <c r="F11"/>
  <c r="F10"/>
  <c r="F9"/>
  <c r="F8"/>
  <c r="F7"/>
  <c r="F6"/>
  <c r="F5"/>
  <c r="F20" s="1"/>
  <c r="F21" s="1"/>
  <c r="F22" s="1"/>
  <c r="F23" s="1"/>
  <c r="F24" s="1"/>
  <c r="F19" i="2" l="1"/>
  <c r="F18"/>
  <c r="F17"/>
  <c r="F16"/>
  <c r="F15"/>
  <c r="F13"/>
  <c r="F12"/>
  <c r="F11"/>
  <c r="F10"/>
  <c r="F9"/>
  <c r="F8"/>
  <c r="F7"/>
  <c r="F6"/>
  <c r="F5"/>
  <c r="F20" s="1"/>
  <c r="F21" s="1"/>
  <c r="F22" s="1"/>
  <c r="F23" s="1"/>
  <c r="F24" s="1"/>
  <c r="F15" i="1" l="1"/>
  <c r="F14"/>
  <c r="F13"/>
  <c r="F12"/>
  <c r="F11"/>
  <c r="F9"/>
  <c r="F8"/>
  <c r="F7"/>
  <c r="F6"/>
  <c r="F5"/>
  <c r="F16" s="1"/>
  <c r="F17" s="1"/>
  <c r="F18" s="1"/>
  <c r="F19" s="1"/>
  <c r="F20" s="1"/>
</calcChain>
</file>

<file path=xl/sharedStrings.xml><?xml version="1.0" encoding="utf-8"?>
<sst xmlns="http://schemas.openxmlformats.org/spreadsheetml/2006/main" count="431" uniqueCount="160">
  <si>
    <t>RANCHI MUNICIPAL CORPORATION, RANCHI</t>
  </si>
  <si>
    <t xml:space="preserve">BILL OF QUANTITY </t>
  </si>
  <si>
    <t>Name of Work :- Construction of PCC Road at khijurtola ali nagar main road to house of md firoj under ward no-05.</t>
  </si>
  <si>
    <t>Sl. No.</t>
  </si>
  <si>
    <t>Items of work</t>
  </si>
  <si>
    <t>Qnty.</t>
  </si>
  <si>
    <t>Unit</t>
  </si>
  <si>
    <t>Rate</t>
  </si>
  <si>
    <t>Amount</t>
  </si>
  <si>
    <t>2
5.1.1 J.B.C.D</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</si>
  <si>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</si>
  <si>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</si>
  <si>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 xml:space="preserve">3
4/M004 </t>
  </si>
  <si>
    <t>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t>
  </si>
  <si>
    <t>4
5.6.8 J.B.C.D</t>
  </si>
  <si>
    <t>Supplying and laying (properly as per design and drawing) rip-rap with good  quality of boulders duly packed including the cost of materials, royalty all taxes etc. but excluding the cost of carriage all complete as per specification and direction of E/I.</t>
  </si>
  <si>
    <t>5
J.B.C.D 5.3.1.1</t>
  </si>
  <si>
    <t>Providing and laying in position cement concrete of specified grade excluding the cost of centering and shutering  All work upto pilith level.1:1.5.3(1 Cement:1.5 coarse sand(zone iii):3graded stone Aggregate 20mm nomial size.</t>
  </si>
  <si>
    <t>6
   J.B.C.D 5.3.17.1</t>
  </si>
  <si>
    <t xml:space="preserve">Centering and shuttering including strutting , etc and removel of form for  foundation, footings bases of column etc for mass concrete.             </t>
  </si>
  <si>
    <t>m2</t>
  </si>
  <si>
    <t>Carriage of Materials</t>
  </si>
  <si>
    <t>i</t>
  </si>
  <si>
    <t>Sand (Lead 49 KM)</t>
  </si>
  <si>
    <t>ii</t>
  </si>
  <si>
    <t>Sand Local / Dust(Lead 22 KM)</t>
  </si>
  <si>
    <t>iii</t>
  </si>
  <si>
    <t>Stone Chips  (Lead 22 KM)</t>
  </si>
  <si>
    <t>iv</t>
  </si>
  <si>
    <t>BOULDER-LEAD-( 36 KM )</t>
  </si>
  <si>
    <t>v</t>
  </si>
  <si>
    <t>Earth (Lead 01 KM)</t>
  </si>
  <si>
    <t>TOTAL</t>
  </si>
  <si>
    <t>GST (18%)</t>
  </si>
  <si>
    <t>L. CESS (1%)</t>
  </si>
  <si>
    <t>Name of Work :- Construction of RCC Drain in Gali no-05 and near famous medical at molana azad colony under ward no 12.</t>
  </si>
  <si>
    <t>Providing labour for cleaning of site and head load as per specification and direction E/I</t>
  </si>
  <si>
    <t>Each</t>
  </si>
  <si>
    <t>2            5.1.1</t>
  </si>
  <si>
    <t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t>
  </si>
  <si>
    <t>3
4/M004</t>
  </si>
  <si>
    <t>4
5.6.8</t>
  </si>
  <si>
    <t>5
5.3.10</t>
  </si>
  <si>
    <t>Reinforced cement concrete work in walls (any thickness) including atteched plasters, buttresses plinth and string course, fillets, columns, pillars, piers, abutments, post, and struts etc above plinth level up to floor five level, excluding the cost of centering, shuttering, finishing and reinforcement.RCC
1:1.5:3 (1 Cement : 1.5 coarse sand zone(III): 3 graded stone aggregate 20mm nominal size)</t>
  </si>
  <si>
    <t>6
5.3.11</t>
  </si>
  <si>
    <t>Renforced cement conrete work in beams, suspended floors, having slopeup to 15' landing, balconies, shelves, chajjas, lintels, bands, plain windowsill ---------do----do-------E/I
1:1.5:3 (1 Cement : 1.5 coarse sand zone(III): 3 graded stone aggregate 20mm nominal size)</t>
  </si>
  <si>
    <t>7
(A)5.5.4</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</si>
  <si>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10 mm dia 40%</t>
  </si>
  <si>
    <t>M.T.</t>
  </si>
  <si>
    <t>8
(B)5.5.5(a)</t>
  </si>
  <si>
    <t>12 mm dia 60%</t>
  </si>
  <si>
    <t>9
5.3.17.1</t>
  </si>
  <si>
    <t>Centering and Shuttering including strutting, propping etc and removal of from for  
 Foundation , footing , bases of columns etc for mass concrete.</t>
  </si>
  <si>
    <t>(i)</t>
  </si>
  <si>
    <t>Sand (Lead 42 KM)</t>
  </si>
  <si>
    <t>(ii)</t>
  </si>
  <si>
    <t>Sand Local / Dust(Lead 25 KM)</t>
  </si>
  <si>
    <t>(iii)</t>
  </si>
  <si>
    <t>Stone Chips  (Lead 25 KM)</t>
  </si>
  <si>
    <t>(iv)</t>
  </si>
  <si>
    <t>BOULDER-LEAD-( 29 KM )</t>
  </si>
  <si>
    <t>(v)</t>
  </si>
  <si>
    <t>Name of Work :- Construction of RCC Drain at bhatti kocha upper chutiya from house of meera devi to house of gopal sahu under ward no 14.</t>
  </si>
  <si>
    <t>Labour for cleaning the work site before and after work etc.</t>
  </si>
  <si>
    <t xml:space="preserve">Reinforced cement concrete work in walls(any thickness),including attached pilasters, buttresses,plinth and string courses,fillets columns,pillars,piers,abutments,posts and struts etc.above plinth level up to floor five level,excluding cost of centering,shuttering,finishing and reinforcement:    1:1.5:3(1 cement :1.5 coarse sand(zoneIII): 3 graded stone aggregate 20mm nominal size)                       </t>
  </si>
  <si>
    <t>M³</t>
  </si>
  <si>
    <t>6
   5.3.11</t>
  </si>
  <si>
    <t xml:space="preserve">Reinforced cement concrete work in beams, suspended floors, roofs having slope up to 15 landings, balconies, shelves, chajjas, lintels, band, plain window sills, staircases and spiral stair cases above plinth level up to floor five level, excluding the cost of centering, shuttering, finishing and reinforcement: with 1.1.5.3 (1 cement :1.5 coarse sand(zoneIII): 3 graded stone aggregate 20mm nominal size)          </t>
  </si>
  <si>
    <t>7
   J.B.C.D 5.3.17.1</t>
  </si>
  <si>
    <t>8
BCD
5.5.4
5.5.5</t>
  </si>
  <si>
    <t>Providing tor steel reinforcement of 8mm. dia. rods as per approved design and drawing with cutting, bending and binding with annealed wire with cost of wire, removal of rust, placing the rods in position (excluding carriage of bars to work site) all complete as per building specification and direction of E/l. TMT Fe 500 {(Only Valid for TATA(Tiscon), SAIL, JSPL, Electrosteel steels ltd.Bokaro and Vizag(RINL)} .   And above dia.
(i) 8 mm dia</t>
  </si>
  <si>
    <t>MT</t>
  </si>
  <si>
    <t>(ii) 10 mm dia</t>
  </si>
  <si>
    <t>Sand Local / Dust(Lead 15 KM)</t>
  </si>
  <si>
    <t>Stone Chips  (Lead 15 KM)</t>
  </si>
  <si>
    <t>Name of Work :- Construction of PCC road at bhatti kocha upper chutiya from house of meera devi to house of gopal sahu under ward no 14.</t>
  </si>
  <si>
    <t>Name of Work :- Construction of PCC road at pakka kuwa chhat talab from house of madan lodge to shankar mahto under Ward No- 14</t>
  </si>
  <si>
    <t>RANCHI MUNCIPAL CORPORATION RANCHI                                                                                                                        CONNSTRUCTION OF RCC DRAIN AT PATHAK MOHALLA FROM                                   TO GLOBAL SCHOOL UNDER WARD NO 31</t>
  </si>
  <si>
    <t>BILL OF QUANTITY</t>
  </si>
  <si>
    <t>Sl No.</t>
  </si>
  <si>
    <t>PARTICULARS OR ITEM OF WORKS</t>
  </si>
  <si>
    <t>QUANTITY</t>
  </si>
  <si>
    <t>UNIT</t>
  </si>
  <si>
    <t xml:space="preserve">RATE      (in Rs.) </t>
  </si>
  <si>
    <t>AMOUNT(in Rs.)</t>
  </si>
  <si>
    <t xml:space="preserve">1.
5.1.1.                   </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</si>
  <si>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                                                                               </t>
  </si>
  <si>
    <t>No.</t>
  </si>
  <si>
    <t>2.        5.1.10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</si>
  <si>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 Mode of measurement compacted volume. )                               </t>
  </si>
  <si>
    <t>3.           5.6.8</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</si>
  <si>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</si>
  <si>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4.                                    5.3.10</t>
  </si>
  <si>
    <t xml:space="preserve">Reinforced cement concrete work in walls (any thickness),including  attached pilasters, buttresses, plinth and string courses, fillets, columns,pillars, piers, abutments, posts and struts etc.above plinth level upto to five level, excluding the cost of centering, shuttering, finishing and reinforcement  with 1:1½:3 (1 cemet : 1½ coarse sand (zone-iii) : 3 graded stone aggregate 20mm nominal size ) </t>
  </si>
  <si>
    <t>M²</t>
  </si>
  <si>
    <t>5                  5.3.11</t>
  </si>
  <si>
    <t xml:space="preserve">Reinforced cement concrete work in beam, suspended floors, roofs having slope up to 15° landing,balconies, shelves, chajjas, lintel, bands, plain window sills, staircases and spiral stair cases above plinth level up to floor five level, excluding the cost of centering, shuttering, finishing and reinfocement, with 1:1.5:3(1 cement : 1.5 coarse sand(zone-iii) : 3 graded  stone aggregate 20mm nominal size)                                                             </t>
  </si>
  <si>
    <t>6                      5.5.5+  5.5.4</t>
  </si>
  <si>
    <t>Providing Tor steel reinforcement of 8mm,  10mm and 12mm dia rods  as per approved …...........do…..........TMT Fe 500(Only valid for Tata (Tiscon),SAIL,JSPL,Electrosteel Steels Ltd, Bokaro and Vizag(RINL)</t>
  </si>
  <si>
    <t>(i) 8 mm ia bar</t>
  </si>
  <si>
    <t>(i) 10 mm ia bar</t>
  </si>
  <si>
    <t>7                 5.3.17.1</t>
  </si>
  <si>
    <t>Centering and shuttering including strutting, propping etc. and removal of from for Foundations,footings, bases of columns, etc. for mass concrete.</t>
  </si>
  <si>
    <t>CARRIAGE OF MATERIALS</t>
  </si>
  <si>
    <t>(i) SAND-LEAD-49km</t>
  </si>
  <si>
    <t>(ii) SAND LOCAL-LEAD-14 KM</t>
  </si>
  <si>
    <t>(iii) CHIPS-LEAD-22 km</t>
  </si>
  <si>
    <t>(iv) BOULDER-LEAD-36 km</t>
  </si>
  <si>
    <t>N0.</t>
  </si>
  <si>
    <t>(v) EARTH-LEAD-1km</t>
  </si>
  <si>
    <t>Add 18% GST</t>
  </si>
  <si>
    <t>TATAL</t>
  </si>
  <si>
    <t>Add 1% Labour cess</t>
  </si>
  <si>
    <t>RANCHI MUNICIPAL CORPORATION                                                                                                                                                                                  CONSTRUCTION OF RCC DRAIN  AND CULVERT  AT SUKHDEV NAGER FROM  AMIT HOUSE NEAR MANDIR TO GUDUN  HOUSE   UNDER  WARD NO 31.</t>
  </si>
  <si>
    <t>Providing Mandays for site clearence, unskilled labour</t>
  </si>
  <si>
    <t>NO</t>
  </si>
  <si>
    <t>2.       5.10.2 JBCD</t>
  </si>
  <si>
    <t>Dismantling of PCC  work ……do….all complete.</t>
  </si>
  <si>
    <t xml:space="preserve">3.
5.1.1.  JBCD                </t>
  </si>
  <si>
    <t>4.        5.1.10 JBCD</t>
  </si>
  <si>
    <t>5.        8.6.8 JBCD</t>
  </si>
  <si>
    <t>6.                                    5.3.10 JBCD</t>
  </si>
  <si>
    <t>7.                  5.3.11 JBCD</t>
  </si>
  <si>
    <t>8.                      5.5.4,  5.5.5 (a,b) JBCD</t>
  </si>
  <si>
    <t>Providing Tor steel reinforcement of 8mm , 10mm and 12mm dia rods  as per approved …...........do…..........TMT Fe 500(Only valid for Tata (Tiscon),SAIL,JSPL,Electrosteel Steels Ltd, Bokaro and Vizag(RINL)</t>
  </si>
  <si>
    <t>(a)</t>
  </si>
  <si>
    <t xml:space="preserve">  8mm ф  @38%</t>
  </si>
  <si>
    <t>(b)</t>
  </si>
  <si>
    <t xml:space="preserve">  10 mm ф  @62% </t>
  </si>
  <si>
    <t>9                 5.3.17.1 JBCD</t>
  </si>
  <si>
    <t>(iii)STONE CHIPS-LEAD-22 km</t>
  </si>
  <si>
    <t>(iv) STONE BOULDER 36 KM</t>
  </si>
  <si>
    <t>Total</t>
  </si>
  <si>
    <t>NAME OF WORK :- IMPROVEMENT OF P.C.C. ROAD AT SUKHDEO NAGAR FROM CULVERT TO GUDAN HOUSE UNDER WARD NO.31</t>
  </si>
  <si>
    <t>1.
 5.3.1.1JBCD</t>
  </si>
  <si>
    <t>Providing and laying in position cement concrete of specified grade excluding the cost of excluding cost of centring,shuttring-All work up to plinth level;1:1.5:3(1cement:1.5 coarse sand(zone-lll):3 grade stone agreegate 20mm nominal size)..........do…..all complete as per specification and direction of E/I.</t>
  </si>
  <si>
    <t>M3</t>
  </si>
  <si>
    <t>2. 5.3.17.1   JBCD</t>
  </si>
  <si>
    <t>Centring and shuttring including strutting,propping etc. and removal of from for  Foundation, footings,bases of column,etc for mass concrete</t>
  </si>
  <si>
    <t>M2</t>
  </si>
  <si>
    <t>(i).SAND-LEAD-49km</t>
  </si>
  <si>
    <t>(ii)CHIPS-LEAD-22km</t>
  </si>
  <si>
    <t>G.Total</t>
  </si>
  <si>
    <t>Name of Work :- Construction of RCC Drain at hatia akta nagar road no-01 house of birander kumar to nadan palace under ward no-52.</t>
  </si>
  <si>
    <t>1
5.1.1</t>
  </si>
  <si>
    <t>2
4/M004</t>
  </si>
  <si>
    <t>3
5.6.8</t>
  </si>
  <si>
    <t>4
5.3.10</t>
  </si>
  <si>
    <t>5
5.3.11</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</si>
  <si>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08mm dia 40%</t>
  </si>
  <si>
    <t>(B)5.5.5(a)</t>
  </si>
  <si>
    <t>10mm dia 60%</t>
  </si>
  <si>
    <t>7
5.3.17.1</t>
  </si>
  <si>
    <t>Sand  (Lead Upto 42 km)</t>
  </si>
  <si>
    <r>
      <t>M</t>
    </r>
    <r>
      <rPr>
        <vertAlign val="superscript"/>
        <sz val="11"/>
        <rFont val="Century"/>
        <family val="1"/>
      </rPr>
      <t>3</t>
    </r>
  </si>
  <si>
    <t>Stone Dust (Lead 15 KM)</t>
  </si>
  <si>
    <t>Stone Boulder (Lead 29  KM)</t>
  </si>
  <si>
    <t>Stone Chips (Lead 15KM)</t>
  </si>
  <si>
    <t xml:space="preserve"> </t>
  </si>
  <si>
    <r>
      <t xml:space="preserve">Work Name:- </t>
    </r>
    <r>
      <rPr>
        <b/>
        <sz val="14"/>
        <color theme="1"/>
        <rFont val="Kruti Dev 010"/>
      </rPr>
      <t xml:space="preserve">la[ksnso uxj esa vfer ds ?kj ls xqMu ds ?kj rd vkj0 lh0 lh0 ukyh ,oa dYkHkVZ dk fuekZ.k dk;ZA </t>
    </r>
  </si>
</sst>
</file>

<file path=xl/styles.xml><?xml version="1.0" encoding="utf-8"?>
<styleSheet xmlns="http://schemas.openxmlformats.org/spreadsheetml/2006/main">
  <numFmts count="1">
    <numFmt numFmtId="164" formatCode="0.000"/>
  </numFmts>
  <fonts count="18">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b/>
      <sz val="12"/>
      <color theme="1"/>
      <name val="Century"/>
      <family val="1"/>
    </font>
    <font>
      <b/>
      <sz val="16"/>
      <color theme="1"/>
      <name val="Century"/>
      <family val="1"/>
    </font>
    <font>
      <b/>
      <sz val="12"/>
      <name val="Century"/>
      <family val="1"/>
    </font>
    <font>
      <b/>
      <sz val="14"/>
      <color theme="1"/>
      <name val="Century"/>
      <family val="1"/>
    </font>
    <font>
      <b/>
      <i/>
      <sz val="12"/>
      <color theme="1"/>
      <name val="Century"/>
      <family val="1"/>
    </font>
    <font>
      <b/>
      <i/>
      <u/>
      <sz val="12"/>
      <color theme="1"/>
      <name val="Century"/>
      <family val="1"/>
    </font>
    <font>
      <b/>
      <sz val="12"/>
      <color theme="1"/>
      <name val="Calibri"/>
      <family val="2"/>
      <scheme val="minor"/>
    </font>
    <font>
      <b/>
      <sz val="14"/>
      <color theme="1"/>
      <name val="Cambria"/>
      <family val="1"/>
      <scheme val="major"/>
    </font>
    <font>
      <sz val="11"/>
      <color theme="1"/>
      <name val="Century"/>
      <family val="1"/>
    </font>
    <font>
      <sz val="12"/>
      <color theme="1"/>
      <name val="Century"/>
      <family val="1"/>
    </font>
    <font>
      <sz val="12"/>
      <name val="Century"/>
      <family val="1"/>
    </font>
    <font>
      <b/>
      <i/>
      <sz val="14"/>
      <color theme="1"/>
      <name val="Century"/>
      <family val="1"/>
    </font>
    <font>
      <vertAlign val="superscript"/>
      <sz val="11"/>
      <name val="Century"/>
      <family val="1"/>
    </font>
    <font>
      <b/>
      <sz val="14"/>
      <color theme="1"/>
      <name val="Kruti Dev 010"/>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110">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wrapText="1"/>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2" fontId="1" fillId="0" borderId="1" xfId="0" applyNumberFormat="1" applyFont="1" applyBorder="1" applyAlignment="1">
      <alignment horizontal="center" vertical="center"/>
    </xf>
    <xf numFmtId="0" fontId="3" fillId="0" borderId="2" xfId="0" applyFont="1" applyBorder="1"/>
    <xf numFmtId="0" fontId="3" fillId="0" borderId="1" xfId="0" applyFont="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5" xfId="0" applyFont="1" applyBorder="1" applyAlignment="1">
      <alignment wrapText="1"/>
    </xf>
    <xf numFmtId="0" fontId="3" fillId="0" borderId="1" xfId="0" applyFont="1" applyBorder="1" applyAlignment="1">
      <alignment horizontal="right" wrapText="1"/>
    </xf>
    <xf numFmtId="0" fontId="4" fillId="0" borderId="1" xfId="0" applyFont="1" applyBorder="1" applyAlignment="1">
      <alignment horizontal="center" vertical="center" wrapText="1"/>
    </xf>
    <xf numFmtId="0" fontId="4" fillId="0" borderId="1" xfId="0" applyFont="1" applyBorder="1" applyAlignment="1">
      <alignment horizontal="left" vertical="top" wrapText="1"/>
    </xf>
    <xf numFmtId="2" fontId="3" fillId="0" borderId="1" xfId="0" applyNumberFormat="1" applyFont="1" applyBorder="1" applyAlignment="1">
      <alignment horizontal="center" vertical="center"/>
    </xf>
    <xf numFmtId="2" fontId="3" fillId="0" borderId="1" xfId="0" applyNumberFormat="1" applyFont="1" applyBorder="1" applyAlignment="1">
      <alignment horizontal="center" vertical="center" wrapText="1"/>
    </xf>
    <xf numFmtId="2" fontId="3" fillId="0" borderId="5" xfId="0" applyNumberFormat="1" applyFont="1" applyBorder="1" applyAlignment="1">
      <alignment horizontal="center" vertical="center"/>
    </xf>
    <xf numFmtId="0" fontId="6" fillId="0" borderId="0" xfId="0" applyFont="1" applyAlignment="1">
      <alignment horizontal="left" wrapText="1"/>
    </xf>
    <xf numFmtId="0" fontId="3" fillId="0" borderId="1" xfId="0" applyFont="1" applyBorder="1" applyAlignment="1">
      <alignment horizontal="justify" vertical="top" wrapText="1"/>
    </xf>
    <xf numFmtId="0" fontId="7" fillId="0" borderId="1" xfId="0" applyFont="1" applyBorder="1" applyAlignment="1">
      <alignment horizontal="center" vertical="center" wrapText="1"/>
    </xf>
    <xf numFmtId="0" fontId="4" fillId="0" borderId="1" xfId="0" applyFont="1" applyBorder="1" applyAlignment="1">
      <alignment vertical="top" wrapText="1"/>
    </xf>
    <xf numFmtId="0" fontId="9" fillId="0" borderId="1" xfId="0" applyFont="1" applyBorder="1" applyAlignment="1">
      <alignment horizontal="center" vertical="center" wrapText="1"/>
    </xf>
    <xf numFmtId="2" fontId="3" fillId="0" borderId="1" xfId="0" applyNumberFormat="1" applyFont="1" applyBorder="1" applyAlignment="1">
      <alignment horizontal="center" wrapText="1"/>
    </xf>
    <xf numFmtId="0" fontId="10" fillId="0" borderId="1" xfId="0" applyFont="1" applyBorder="1" applyAlignment="1">
      <alignment horizontal="justify" wrapText="1"/>
    </xf>
    <xf numFmtId="0" fontId="10" fillId="0" borderId="1" xfId="0" applyFont="1" applyBorder="1" applyAlignment="1">
      <alignment horizontal="justify"/>
    </xf>
    <xf numFmtId="2" fontId="3" fillId="0" borderId="1" xfId="0" applyNumberFormat="1" applyFont="1" applyBorder="1" applyAlignment="1">
      <alignment horizontal="right" wrapText="1"/>
    </xf>
    <xf numFmtId="2" fontId="4" fillId="0" borderId="1" xfId="0" applyNumberFormat="1" applyFont="1" applyBorder="1" applyAlignment="1">
      <alignment horizontal="center"/>
    </xf>
    <xf numFmtId="2" fontId="3" fillId="0" borderId="1" xfId="0" applyNumberFormat="1" applyFont="1" applyFill="1" applyBorder="1" applyAlignment="1">
      <alignment horizontal="center" vertical="center"/>
    </xf>
    <xf numFmtId="2" fontId="3" fillId="0" borderId="8" xfId="0" applyNumberFormat="1" applyFont="1" applyBorder="1" applyAlignment="1">
      <alignment horizontal="center" wrapText="1"/>
    </xf>
    <xf numFmtId="2" fontId="3" fillId="0" borderId="5" xfId="0" applyNumberFormat="1" applyFont="1" applyBorder="1" applyAlignment="1">
      <alignment horizontal="right"/>
    </xf>
    <xf numFmtId="2" fontId="4" fillId="0" borderId="1" xfId="0" applyNumberFormat="1" applyFont="1" applyFill="1" applyBorder="1" applyAlignment="1">
      <alignment horizontal="center" vertical="center"/>
    </xf>
    <xf numFmtId="0" fontId="0" fillId="0" borderId="1" xfId="0" applyBorder="1"/>
    <xf numFmtId="0" fontId="3" fillId="0" borderId="7" xfId="0" applyFont="1" applyBorder="1" applyAlignment="1">
      <alignment horizontal="center" vertical="center"/>
    </xf>
    <xf numFmtId="0" fontId="3" fillId="0" borderId="1" xfId="0" applyFont="1" applyBorder="1" applyAlignment="1">
      <alignment wrapText="1"/>
    </xf>
    <xf numFmtId="0" fontId="13" fillId="0" borderId="7" xfId="0" applyFont="1" applyBorder="1" applyAlignment="1">
      <alignment horizontal="justify" vertical="top" wrapText="1"/>
    </xf>
    <xf numFmtId="2" fontId="12" fillId="0" borderId="1" xfId="0" applyNumberFormat="1" applyFont="1" applyBorder="1" applyAlignment="1">
      <alignment horizontal="center" wrapText="1"/>
    </xf>
    <xf numFmtId="0" fontId="4" fillId="0" borderId="1" xfId="0" applyFont="1" applyBorder="1" applyAlignment="1">
      <alignment horizontal="center" vertical="top" wrapText="1"/>
    </xf>
    <xf numFmtId="0" fontId="13" fillId="0" borderId="7" xfId="0" applyFont="1" applyBorder="1" applyAlignment="1">
      <alignment horizontal="left" vertical="top" wrapText="1"/>
    </xf>
    <xf numFmtId="0" fontId="0" fillId="0" borderId="0" xfId="0" applyAlignment="1">
      <alignment horizontal="center"/>
    </xf>
    <xf numFmtId="0" fontId="14" fillId="0" borderId="0" xfId="0" applyFont="1" applyAlignment="1">
      <alignment horizontal="left" wrapText="1"/>
    </xf>
    <xf numFmtId="0" fontId="12" fillId="0" borderId="7" xfId="0" applyFont="1" applyBorder="1" applyAlignment="1">
      <alignment horizontal="left" vertical="top" wrapText="1"/>
    </xf>
    <xf numFmtId="0" fontId="13" fillId="0" borderId="7" xfId="0" applyFont="1" applyBorder="1" applyAlignment="1">
      <alignment horizontal="justify" wrapText="1"/>
    </xf>
    <xf numFmtId="0" fontId="4" fillId="0" borderId="7" xfId="0" applyFont="1" applyBorder="1" applyAlignment="1">
      <alignment horizontal="justify" vertical="center" wrapText="1"/>
    </xf>
    <xf numFmtId="0" fontId="15" fillId="0" borderId="7" xfId="0" applyFont="1" applyBorder="1" applyAlignment="1">
      <alignment horizontal="justify" vertical="center" wrapText="1"/>
    </xf>
    <xf numFmtId="2" fontId="12" fillId="0" borderId="1" xfId="0" applyNumberFormat="1" applyFont="1" applyBorder="1" applyAlignment="1">
      <alignment horizontal="center" vertical="center"/>
    </xf>
    <xf numFmtId="0" fontId="12" fillId="0" borderId="7" xfId="0" applyFont="1" applyBorder="1" applyAlignment="1">
      <alignment horizontal="left" vertical="center" wrapText="1"/>
    </xf>
    <xf numFmtId="0" fontId="12" fillId="0" borderId="7" xfId="0" applyFont="1" applyBorder="1" applyAlignment="1">
      <alignment horizontal="left" vertical="center"/>
    </xf>
    <xf numFmtId="0" fontId="12" fillId="0" borderId="1" xfId="0" applyFont="1" applyBorder="1" applyAlignment="1">
      <alignment horizontal="center" vertical="center" wrapText="1"/>
    </xf>
    <xf numFmtId="0" fontId="12" fillId="0" borderId="7" xfId="0" applyFont="1" applyBorder="1" applyAlignment="1">
      <alignment wrapText="1"/>
    </xf>
    <xf numFmtId="2" fontId="12" fillId="0" borderId="1" xfId="0" applyNumberFormat="1" applyFont="1" applyBorder="1" applyAlignment="1">
      <alignment horizontal="right" vertical="center"/>
    </xf>
    <xf numFmtId="2" fontId="4" fillId="0" borderId="1" xfId="0" applyNumberFormat="1" applyFont="1" applyBorder="1" applyAlignment="1">
      <alignment horizontal="center" vertical="center"/>
    </xf>
    <xf numFmtId="0" fontId="1" fillId="0" borderId="0" xfId="0" applyFont="1"/>
    <xf numFmtId="0" fontId="12" fillId="0" borderId="1" xfId="0" applyFont="1" applyBorder="1" applyAlignment="1">
      <alignment horizontal="left" wrapText="1"/>
    </xf>
    <xf numFmtId="0" fontId="3" fillId="0" borderId="12" xfId="0" applyFont="1" applyBorder="1" applyAlignment="1">
      <alignment horizontal="center" vertical="top" wrapText="1"/>
    </xf>
    <xf numFmtId="0" fontId="3" fillId="0" borderId="12" xfId="0" applyFont="1" applyBorder="1" applyAlignment="1">
      <alignment horizontal="left" vertical="top" wrapText="1"/>
    </xf>
    <xf numFmtId="2" fontId="10" fillId="0" borderId="12" xfId="0" applyNumberFormat="1" applyFont="1" applyBorder="1" applyAlignment="1">
      <alignment horizontal="center" vertical="center" wrapText="1"/>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2" fontId="10"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0" xfId="0" applyBorder="1" applyAlignment="1">
      <alignment horizontal="center"/>
    </xf>
    <xf numFmtId="0" fontId="11" fillId="0" borderId="1" xfId="0" applyFont="1" applyBorder="1" applyAlignment="1">
      <alignment horizontal="center" vertical="center" wrapText="1"/>
    </xf>
    <xf numFmtId="2" fontId="3" fillId="0" borderId="5" xfId="0" applyNumberFormat="1" applyFont="1" applyBorder="1" applyAlignment="1">
      <alignment horizontal="center" vertical="center"/>
    </xf>
    <xf numFmtId="2" fontId="3" fillId="0" borderId="6" xfId="0" applyNumberFormat="1" applyFont="1" applyBorder="1" applyAlignment="1">
      <alignment horizontal="center" vertical="center"/>
    </xf>
    <xf numFmtId="2" fontId="3" fillId="0" borderId="7" xfId="0" applyNumberFormat="1" applyFont="1" applyBorder="1" applyAlignment="1">
      <alignment horizontal="center" vertical="center"/>
    </xf>
    <xf numFmtId="2" fontId="3" fillId="0" borderId="1"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4" fillId="0" borderId="1" xfId="0" applyFont="1" applyBorder="1" applyAlignment="1">
      <alignment horizontal="right" vertical="top" wrapText="1"/>
    </xf>
    <xf numFmtId="0" fontId="4" fillId="0" borderId="1" xfId="0" applyFont="1" applyBorder="1" applyAlignment="1">
      <alignment horizontal="right" wrapText="1"/>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2" fontId="3" fillId="0" borderId="5" xfId="0" applyNumberFormat="1" applyFont="1" applyBorder="1" applyAlignment="1">
      <alignment horizontal="right"/>
    </xf>
    <xf numFmtId="2" fontId="3" fillId="0" borderId="6" xfId="0" applyNumberFormat="1" applyFont="1" applyBorder="1" applyAlignment="1">
      <alignment horizontal="right"/>
    </xf>
    <xf numFmtId="2" fontId="3" fillId="0" borderId="7" xfId="0" applyNumberFormat="1" applyFont="1" applyBorder="1" applyAlignment="1">
      <alignment horizontal="right"/>
    </xf>
    <xf numFmtId="0" fontId="10" fillId="0" borderId="0" xfId="0" applyFont="1" applyBorder="1" applyAlignment="1">
      <alignment horizontal="center" vertical="top" wrapText="1"/>
    </xf>
    <xf numFmtId="0" fontId="0" fillId="0" borderId="0" xfId="0" applyBorder="1" applyAlignment="1">
      <alignment horizontal="center"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2" fontId="3" fillId="0" borderId="6" xfId="0" applyNumberFormat="1" applyFont="1" applyBorder="1" applyAlignment="1">
      <alignment horizontal="right" wrapText="1"/>
    </xf>
    <xf numFmtId="2" fontId="3" fillId="0" borderId="7" xfId="0" applyNumberFormat="1" applyFont="1" applyBorder="1" applyAlignment="1">
      <alignment horizontal="right"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UKHDEO%20RCC%20DRAIN%20SUKHDEO%20NAGAR%20W%20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CCC%20RD%20SUKHDEV%20NAGAR%20W%2031%20%20M%20REV.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CC%20DRAIN%20PATHAK%20MOHALLA%20W%20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ow r="3">
          <cell r="G3">
            <v>4</v>
          </cell>
          <cell r="I3">
            <v>326.85000000000002</v>
          </cell>
        </row>
        <row r="7">
          <cell r="G7">
            <v>6.37</v>
          </cell>
          <cell r="I7">
            <v>955.89</v>
          </cell>
        </row>
        <row r="13">
          <cell r="G13">
            <v>52.71</v>
          </cell>
          <cell r="I13">
            <v>151.82</v>
          </cell>
        </row>
        <row r="18">
          <cell r="G18">
            <v>5.78</v>
          </cell>
          <cell r="I18">
            <v>589.51</v>
          </cell>
        </row>
        <row r="23">
          <cell r="G23">
            <v>9.7100000000000009</v>
          </cell>
          <cell r="I23">
            <v>1756.4</v>
          </cell>
        </row>
        <row r="30">
          <cell r="G30">
            <v>22.21</v>
          </cell>
          <cell r="I30">
            <v>6082.45</v>
          </cell>
        </row>
        <row r="35">
          <cell r="G35">
            <v>11.88</v>
          </cell>
          <cell r="I35">
            <v>6308.87</v>
          </cell>
        </row>
        <row r="40">
          <cell r="G40">
            <v>1.1000000000000001</v>
          </cell>
          <cell r="I40">
            <v>83314.02</v>
          </cell>
        </row>
        <row r="41">
          <cell r="G41">
            <v>1.79</v>
          </cell>
          <cell r="I41">
            <v>82096.539999999994</v>
          </cell>
        </row>
        <row r="50">
          <cell r="G50">
            <v>258.07</v>
          </cell>
          <cell r="I50">
            <v>194.5</v>
          </cell>
        </row>
        <row r="52">
          <cell r="G52">
            <v>14.66</v>
          </cell>
          <cell r="I52">
            <v>848.82</v>
          </cell>
        </row>
        <row r="53">
          <cell r="G53">
            <v>5.78</v>
          </cell>
          <cell r="I53">
            <v>328.02</v>
          </cell>
        </row>
        <row r="54">
          <cell r="G54">
            <v>29.32</v>
          </cell>
          <cell r="I54">
            <v>447.06</v>
          </cell>
        </row>
        <row r="55">
          <cell r="G55">
            <v>9.7100000000000009</v>
          </cell>
          <cell r="I55">
            <v>679.66</v>
          </cell>
        </row>
        <row r="56">
          <cell r="G56">
            <v>52.71</v>
          </cell>
          <cell r="I56">
            <v>117.54</v>
          </cell>
        </row>
      </sheetData>
      <sheetData sheetId="1" refreshError="1"/>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ow r="7">
          <cell r="G7">
            <v>35.68</v>
          </cell>
          <cell r="I7">
            <v>4961.7299999999996</v>
          </cell>
        </row>
        <row r="13">
          <cell r="G13">
            <v>23.430000000000003</v>
          </cell>
          <cell r="I13">
            <v>194.5</v>
          </cell>
        </row>
        <row r="17">
          <cell r="G17">
            <v>15.34</v>
          </cell>
          <cell r="I17">
            <v>848.82</v>
          </cell>
        </row>
        <row r="18">
          <cell r="G18">
            <v>30.68</v>
          </cell>
          <cell r="I18">
            <v>447.06</v>
          </cell>
        </row>
      </sheetData>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ow r="6">
          <cell r="G6">
            <v>64.64</v>
          </cell>
          <cell r="I6">
            <v>151.82</v>
          </cell>
        </row>
        <row r="10">
          <cell r="G10">
            <v>5.0999999999999996</v>
          </cell>
          <cell r="I10">
            <v>589.51</v>
          </cell>
        </row>
        <row r="14">
          <cell r="G14">
            <v>8.56</v>
          </cell>
          <cell r="I14">
            <v>1756.4</v>
          </cell>
        </row>
        <row r="19">
          <cell r="G19">
            <v>20.32</v>
          </cell>
          <cell r="I19">
            <v>6082.45</v>
          </cell>
        </row>
        <row r="23">
          <cell r="G23">
            <v>10.199999999999999</v>
          </cell>
          <cell r="I23">
            <v>6308.87</v>
          </cell>
        </row>
        <row r="28">
          <cell r="G28">
            <v>0.98299999999999998</v>
          </cell>
          <cell r="I28">
            <v>83314.02</v>
          </cell>
        </row>
        <row r="30">
          <cell r="G30">
            <v>1.603</v>
          </cell>
          <cell r="I30">
            <v>82096.539999999994</v>
          </cell>
        </row>
        <row r="36">
          <cell r="G36">
            <v>245.35</v>
          </cell>
          <cell r="I36">
            <v>194.5</v>
          </cell>
        </row>
        <row r="38">
          <cell r="G38">
            <v>13.129999999999999</v>
          </cell>
          <cell r="I38">
            <v>848.82</v>
          </cell>
        </row>
        <row r="39">
          <cell r="G39">
            <v>5.0999999999999996</v>
          </cell>
          <cell r="I39">
            <v>328.02</v>
          </cell>
        </row>
        <row r="40">
          <cell r="G40">
            <v>26.25</v>
          </cell>
          <cell r="I40">
            <v>447.06</v>
          </cell>
        </row>
        <row r="41">
          <cell r="G41">
            <v>8.56</v>
          </cell>
          <cell r="I41">
            <v>679.66</v>
          </cell>
        </row>
        <row r="42">
          <cell r="G42">
            <v>64.64</v>
          </cell>
          <cell r="I42">
            <v>117.54</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0"/>
  <sheetViews>
    <sheetView tabSelected="1"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8" t="s">
        <v>0</v>
      </c>
      <c r="B1" s="68"/>
      <c r="C1" s="68"/>
      <c r="D1" s="68"/>
      <c r="E1" s="68"/>
      <c r="F1" s="68"/>
    </row>
    <row r="2" spans="1:6" ht="18.75">
      <c r="A2" s="68" t="s">
        <v>1</v>
      </c>
      <c r="B2" s="68"/>
      <c r="C2" s="68"/>
      <c r="D2" s="68"/>
      <c r="E2" s="68"/>
      <c r="F2" s="68"/>
    </row>
    <row r="3" spans="1:6" ht="51.75" customHeight="1">
      <c r="A3" s="107" t="s">
        <v>2</v>
      </c>
      <c r="B3" s="108"/>
      <c r="C3" s="108"/>
      <c r="D3" s="108"/>
      <c r="E3" s="108"/>
      <c r="F3" s="109"/>
    </row>
    <row r="4" spans="1:6">
      <c r="A4" s="2" t="s">
        <v>3</v>
      </c>
      <c r="B4" s="2" t="s">
        <v>4</v>
      </c>
      <c r="C4" s="2" t="s">
        <v>5</v>
      </c>
      <c r="D4" s="2" t="s">
        <v>6</v>
      </c>
      <c r="E4" s="2" t="s">
        <v>7</v>
      </c>
      <c r="F4" s="2" t="s">
        <v>8</v>
      </c>
    </row>
    <row r="5" spans="1:6" ht="165">
      <c r="A5" s="3" t="s">
        <v>9</v>
      </c>
      <c r="B5" s="3" t="s">
        <v>10</v>
      </c>
      <c r="C5" s="3">
        <v>50.98</v>
      </c>
      <c r="D5" s="3" t="s">
        <v>11</v>
      </c>
      <c r="E5" s="3">
        <v>151.82</v>
      </c>
      <c r="F5" s="3">
        <f t="shared" ref="F5:F15" si="0">C5*E5</f>
        <v>7739.7835999999988</v>
      </c>
    </row>
    <row r="6" spans="1:6" ht="120">
      <c r="A6" s="3" t="s">
        <v>12</v>
      </c>
      <c r="B6" s="3" t="s">
        <v>13</v>
      </c>
      <c r="C6" s="3">
        <v>16.989999999999998</v>
      </c>
      <c r="D6" s="3" t="s">
        <v>11</v>
      </c>
      <c r="E6" s="3">
        <v>347.85</v>
      </c>
      <c r="F6" s="3">
        <f t="shared" si="0"/>
        <v>5909.9714999999997</v>
      </c>
    </row>
    <row r="7" spans="1:6" ht="90">
      <c r="A7" s="3" t="s">
        <v>14</v>
      </c>
      <c r="B7" s="3" t="s">
        <v>15</v>
      </c>
      <c r="C7" s="3">
        <v>27.87</v>
      </c>
      <c r="D7" s="3" t="s">
        <v>11</v>
      </c>
      <c r="E7" s="3">
        <v>1756.4</v>
      </c>
      <c r="F7" s="3">
        <f t="shared" si="0"/>
        <v>48950.868000000002</v>
      </c>
    </row>
    <row r="8" spans="1:6" ht="90">
      <c r="A8" s="3" t="s">
        <v>16</v>
      </c>
      <c r="B8" s="3" t="s">
        <v>17</v>
      </c>
      <c r="C8" s="3">
        <v>33.979999999999997</v>
      </c>
      <c r="D8" s="3" t="s">
        <v>11</v>
      </c>
      <c r="E8" s="3">
        <v>4961.7299999999996</v>
      </c>
      <c r="F8" s="3">
        <f t="shared" si="0"/>
        <v>168599.58539999998</v>
      </c>
    </row>
    <row r="9" spans="1:6" ht="60">
      <c r="A9" s="3" t="s">
        <v>18</v>
      </c>
      <c r="B9" s="3" t="s">
        <v>19</v>
      </c>
      <c r="C9" s="3">
        <v>18.59</v>
      </c>
      <c r="D9" s="3" t="s">
        <v>20</v>
      </c>
      <c r="E9" s="3">
        <v>194.5</v>
      </c>
      <c r="F9" s="3">
        <f t="shared" si="0"/>
        <v>3615.7550000000001</v>
      </c>
    </row>
    <row r="10" spans="1:6">
      <c r="A10" s="3">
        <v>7</v>
      </c>
      <c r="B10" s="3" t="s">
        <v>21</v>
      </c>
      <c r="C10" s="3"/>
      <c r="D10" s="3"/>
      <c r="E10" s="3"/>
      <c r="F10" s="3"/>
    </row>
    <row r="11" spans="1:6">
      <c r="A11" s="3" t="s">
        <v>22</v>
      </c>
      <c r="B11" s="3" t="s">
        <v>23</v>
      </c>
      <c r="C11" s="3">
        <v>14.61</v>
      </c>
      <c r="D11" s="3" t="s">
        <v>11</v>
      </c>
      <c r="E11" s="3">
        <v>848.82</v>
      </c>
      <c r="F11" s="3">
        <f t="shared" si="0"/>
        <v>12401.260200000001</v>
      </c>
    </row>
    <row r="12" spans="1:6">
      <c r="A12" s="3" t="s">
        <v>24</v>
      </c>
      <c r="B12" s="3" t="s">
        <v>25</v>
      </c>
      <c r="C12" s="3">
        <v>16.989999999999998</v>
      </c>
      <c r="D12" s="3" t="s">
        <v>11</v>
      </c>
      <c r="E12" s="3">
        <v>447.06</v>
      </c>
      <c r="F12" s="3">
        <f t="shared" si="0"/>
        <v>7595.549399999999</v>
      </c>
    </row>
    <row r="13" spans="1:6">
      <c r="A13" s="3" t="s">
        <v>26</v>
      </c>
      <c r="B13" s="3" t="s">
        <v>27</v>
      </c>
      <c r="C13" s="3">
        <v>29.23</v>
      </c>
      <c r="D13" s="3" t="s">
        <v>11</v>
      </c>
      <c r="E13" s="3">
        <v>447.06</v>
      </c>
      <c r="F13" s="3">
        <f t="shared" si="0"/>
        <v>13067.5638</v>
      </c>
    </row>
    <row r="14" spans="1:6">
      <c r="A14" s="3" t="s">
        <v>28</v>
      </c>
      <c r="B14" s="3" t="s">
        <v>29</v>
      </c>
      <c r="C14" s="3">
        <v>27.87</v>
      </c>
      <c r="D14" s="3" t="s">
        <v>11</v>
      </c>
      <c r="E14" s="3">
        <v>679.66</v>
      </c>
      <c r="F14" s="3">
        <f t="shared" si="0"/>
        <v>18942.124199999998</v>
      </c>
    </row>
    <row r="15" spans="1:6">
      <c r="A15" s="3" t="s">
        <v>30</v>
      </c>
      <c r="B15" s="3" t="s">
        <v>31</v>
      </c>
      <c r="C15" s="3">
        <v>50.98</v>
      </c>
      <c r="D15" s="3" t="s">
        <v>11</v>
      </c>
      <c r="E15" s="3">
        <v>117.54</v>
      </c>
      <c r="F15" s="3">
        <f t="shared" si="0"/>
        <v>5992.1891999999998</v>
      </c>
    </row>
    <row r="16" spans="1:6">
      <c r="A16" s="3"/>
      <c r="B16" s="3"/>
      <c r="C16" s="3"/>
      <c r="D16" s="3"/>
      <c r="E16" s="3" t="s">
        <v>32</v>
      </c>
      <c r="F16" s="3">
        <f>SUM(F5:F15)</f>
        <v>292814.65029999998</v>
      </c>
    </row>
    <row r="17" spans="1:6">
      <c r="A17" s="4"/>
      <c r="B17" s="5"/>
      <c r="C17" s="6"/>
      <c r="D17" s="7"/>
      <c r="E17" s="3" t="s">
        <v>33</v>
      </c>
      <c r="F17" s="3">
        <f>F16*18/100</f>
        <v>52706.637053999992</v>
      </c>
    </row>
    <row r="18" spans="1:6">
      <c r="A18" s="4"/>
      <c r="B18" s="5"/>
      <c r="C18" s="6"/>
      <c r="D18" s="7"/>
      <c r="E18" s="3"/>
      <c r="F18" s="3">
        <f>F17+F16</f>
        <v>345521.28735399997</v>
      </c>
    </row>
    <row r="19" spans="1:6">
      <c r="A19" s="4"/>
      <c r="B19" s="5"/>
      <c r="C19" s="6"/>
      <c r="D19" s="7"/>
      <c r="E19" s="3" t="s">
        <v>34</v>
      </c>
      <c r="F19" s="3">
        <f>F18*1/100</f>
        <v>3455.2128735399997</v>
      </c>
    </row>
    <row r="20" spans="1:6">
      <c r="A20" s="4"/>
      <c r="B20" s="5"/>
      <c r="C20" s="6"/>
      <c r="D20" s="7"/>
      <c r="E20" s="3" t="s">
        <v>32</v>
      </c>
      <c r="F20" s="3">
        <f>F19+F18</f>
        <v>348976.50022753997</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24"/>
  <sheetViews>
    <sheetView topLeftCell="A16" workbookViewId="0">
      <selection activeCell="B6" sqref="B6"/>
    </sheetView>
  </sheetViews>
  <sheetFormatPr defaultRowHeight="15"/>
  <cols>
    <col min="1" max="1" width="9.140625" style="8"/>
    <col min="2" max="2" width="42.28515625" style="9" customWidth="1"/>
    <col min="3" max="3" width="9.5703125" style="1" bestFit="1" customWidth="1"/>
    <col min="4" max="4" width="9.140625" style="10"/>
    <col min="5" max="5" width="9.140625" style="1"/>
    <col min="6" max="6" width="19.42578125" style="11" customWidth="1"/>
    <col min="7" max="16384" width="9.140625" style="1"/>
  </cols>
  <sheetData>
    <row r="1" spans="1:6" ht="18.75">
      <c r="A1" s="68" t="s">
        <v>0</v>
      </c>
      <c r="B1" s="68"/>
      <c r="C1" s="68"/>
      <c r="D1" s="68"/>
      <c r="E1" s="68"/>
      <c r="F1" s="68"/>
    </row>
    <row r="2" spans="1:6" ht="18.75">
      <c r="A2" s="68" t="s">
        <v>1</v>
      </c>
      <c r="B2" s="68"/>
      <c r="C2" s="68"/>
      <c r="D2" s="68"/>
      <c r="E2" s="68"/>
      <c r="F2" s="68"/>
    </row>
    <row r="3" spans="1:6" ht="57.75" customHeight="1">
      <c r="A3" s="69" t="s">
        <v>35</v>
      </c>
      <c r="B3" s="69"/>
      <c r="C3" s="69"/>
      <c r="D3" s="69"/>
      <c r="E3" s="69"/>
      <c r="F3" s="69"/>
    </row>
    <row r="4" spans="1:6">
      <c r="A4" s="2" t="s">
        <v>3</v>
      </c>
      <c r="B4" s="2" t="s">
        <v>4</v>
      </c>
      <c r="C4" s="2" t="s">
        <v>5</v>
      </c>
      <c r="D4" s="2" t="s">
        <v>6</v>
      </c>
      <c r="E4" s="2" t="s">
        <v>7</v>
      </c>
      <c r="F4" s="2" t="s">
        <v>8</v>
      </c>
    </row>
    <row r="5" spans="1:6" ht="30">
      <c r="A5" s="5">
        <v>1</v>
      </c>
      <c r="B5" s="5" t="s">
        <v>36</v>
      </c>
      <c r="C5" s="5">
        <v>3</v>
      </c>
      <c r="D5" s="5" t="s">
        <v>37</v>
      </c>
      <c r="E5" s="5">
        <v>326.85000000000002</v>
      </c>
      <c r="F5" s="5">
        <f>C5*E5</f>
        <v>980.55000000000007</v>
      </c>
    </row>
    <row r="6" spans="1:6" ht="120">
      <c r="A6" s="5" t="s">
        <v>38</v>
      </c>
      <c r="B6" s="5" t="s">
        <v>39</v>
      </c>
      <c r="C6" s="5">
        <v>52.14</v>
      </c>
      <c r="D6" s="5" t="s">
        <v>11</v>
      </c>
      <c r="E6" s="5">
        <v>151.82</v>
      </c>
      <c r="F6" s="3">
        <f t="shared" ref="F6:F19" si="0">C6*E6</f>
        <v>7915.8948</v>
      </c>
    </row>
    <row r="7" spans="1:6" ht="120">
      <c r="A7" s="5" t="s">
        <v>40</v>
      </c>
      <c r="B7" s="5" t="s">
        <v>13</v>
      </c>
      <c r="C7" s="5">
        <v>3.32</v>
      </c>
      <c r="D7" s="5" t="s">
        <v>11</v>
      </c>
      <c r="E7" s="5">
        <v>347.85</v>
      </c>
      <c r="F7" s="3">
        <f t="shared" si="0"/>
        <v>1154.8620000000001</v>
      </c>
    </row>
    <row r="8" spans="1:6" ht="90">
      <c r="A8" s="5" t="s">
        <v>41</v>
      </c>
      <c r="B8" s="5" t="s">
        <v>15</v>
      </c>
      <c r="C8" s="5">
        <v>8.14</v>
      </c>
      <c r="D8" s="5" t="s">
        <v>11</v>
      </c>
      <c r="E8" s="5">
        <v>1756.4</v>
      </c>
      <c r="F8" s="3">
        <f t="shared" si="0"/>
        <v>14297.096000000001</v>
      </c>
    </row>
    <row r="9" spans="1:6" ht="135">
      <c r="A9" s="5" t="s">
        <v>42</v>
      </c>
      <c r="B9" s="5" t="s">
        <v>43</v>
      </c>
      <c r="C9" s="5">
        <v>23.02</v>
      </c>
      <c r="D9" s="5" t="s">
        <v>11</v>
      </c>
      <c r="E9" s="5">
        <v>6082.45</v>
      </c>
      <c r="F9" s="3">
        <f t="shared" si="0"/>
        <v>140017.99899999998</v>
      </c>
    </row>
    <row r="10" spans="1:6" ht="105">
      <c r="A10" s="5" t="s">
        <v>44</v>
      </c>
      <c r="B10" s="5" t="s">
        <v>45</v>
      </c>
      <c r="C10" s="5">
        <v>9.76</v>
      </c>
      <c r="D10" s="5" t="s">
        <v>11</v>
      </c>
      <c r="E10" s="5">
        <v>6308.87</v>
      </c>
      <c r="F10" s="3">
        <f t="shared" si="0"/>
        <v>61574.571199999998</v>
      </c>
    </row>
    <row r="11" spans="1:6" ht="150">
      <c r="A11" s="5" t="s">
        <v>46</v>
      </c>
      <c r="B11" s="5" t="s">
        <v>47</v>
      </c>
      <c r="C11" s="5">
        <v>1.5740000000000001</v>
      </c>
      <c r="D11" s="5" t="s">
        <v>48</v>
      </c>
      <c r="E11" s="5">
        <v>83314.02</v>
      </c>
      <c r="F11" s="3">
        <f t="shared" si="0"/>
        <v>131136.26748000001</v>
      </c>
    </row>
    <row r="12" spans="1:6" ht="45">
      <c r="A12" s="5" t="s">
        <v>49</v>
      </c>
      <c r="B12" s="5" t="s">
        <v>50</v>
      </c>
      <c r="C12" s="5">
        <v>1.1579999999999999</v>
      </c>
      <c r="D12" s="5" t="s">
        <v>48</v>
      </c>
      <c r="E12" s="5">
        <v>82096.539999999994</v>
      </c>
      <c r="F12" s="3">
        <f t="shared" si="0"/>
        <v>95067.793319999982</v>
      </c>
    </row>
    <row r="13" spans="1:6" ht="60">
      <c r="A13" s="5" t="s">
        <v>51</v>
      </c>
      <c r="B13" s="5" t="s">
        <v>52</v>
      </c>
      <c r="C13" s="5">
        <v>113.67</v>
      </c>
      <c r="D13" s="5" t="s">
        <v>20</v>
      </c>
      <c r="E13" s="5">
        <v>194.5</v>
      </c>
      <c r="F13" s="3">
        <f t="shared" si="0"/>
        <v>22108.814999999999</v>
      </c>
    </row>
    <row r="14" spans="1:6">
      <c r="A14" s="5">
        <v>10</v>
      </c>
      <c r="B14" s="5" t="s">
        <v>21</v>
      </c>
      <c r="C14" s="5"/>
      <c r="D14" s="5"/>
      <c r="E14" s="5"/>
      <c r="F14" s="3"/>
    </row>
    <row r="15" spans="1:6">
      <c r="A15" s="5" t="s">
        <v>53</v>
      </c>
      <c r="B15" s="3" t="s">
        <v>54</v>
      </c>
      <c r="C15" s="3">
        <v>14.1</v>
      </c>
      <c r="D15" s="3" t="s">
        <v>11</v>
      </c>
      <c r="E15" s="3">
        <v>744.66</v>
      </c>
      <c r="F15" s="3">
        <f t="shared" si="0"/>
        <v>10499.706</v>
      </c>
    </row>
    <row r="16" spans="1:6">
      <c r="A16" s="5" t="s">
        <v>55</v>
      </c>
      <c r="B16" s="3" t="s">
        <v>56</v>
      </c>
      <c r="C16" s="3">
        <v>3.32</v>
      </c>
      <c r="D16" s="3" t="s">
        <v>11</v>
      </c>
      <c r="E16" s="3">
        <v>342.9</v>
      </c>
      <c r="F16" s="3">
        <f t="shared" si="0"/>
        <v>1138.4279999999999</v>
      </c>
    </row>
    <row r="17" spans="1:6">
      <c r="A17" s="5" t="s">
        <v>57</v>
      </c>
      <c r="B17" s="3" t="s">
        <v>58</v>
      </c>
      <c r="C17" s="3">
        <v>28.19</v>
      </c>
      <c r="D17" s="3" t="s">
        <v>11</v>
      </c>
      <c r="E17" s="3">
        <v>342.9</v>
      </c>
      <c r="F17" s="3">
        <f t="shared" si="0"/>
        <v>9666.3510000000006</v>
      </c>
    </row>
    <row r="18" spans="1:6">
      <c r="A18" s="5" t="s">
        <v>59</v>
      </c>
      <c r="B18" s="3" t="s">
        <v>60</v>
      </c>
      <c r="C18" s="3">
        <v>8.14</v>
      </c>
      <c r="D18" s="3" t="s">
        <v>11</v>
      </c>
      <c r="E18" s="3">
        <v>570.94000000000005</v>
      </c>
      <c r="F18" s="3">
        <f t="shared" si="0"/>
        <v>4647.4516000000003</v>
      </c>
    </row>
    <row r="19" spans="1:6">
      <c r="A19" s="5" t="s">
        <v>61</v>
      </c>
      <c r="B19" s="3" t="s">
        <v>31</v>
      </c>
      <c r="C19" s="3">
        <v>52.137999999999998</v>
      </c>
      <c r="D19" s="3" t="s">
        <v>11</v>
      </c>
      <c r="E19" s="3">
        <v>117.54</v>
      </c>
      <c r="F19" s="3">
        <f t="shared" si="0"/>
        <v>6128.3005199999998</v>
      </c>
    </row>
    <row r="20" spans="1:6">
      <c r="A20" s="4"/>
      <c r="B20" s="5"/>
      <c r="C20" s="6"/>
      <c r="D20" s="7"/>
      <c r="E20" s="6" t="s">
        <v>32</v>
      </c>
      <c r="F20" s="12">
        <f>SUM(F5:F19)</f>
        <v>506334.08592000004</v>
      </c>
    </row>
    <row r="21" spans="1:6" ht="30">
      <c r="A21" s="4"/>
      <c r="B21" s="5"/>
      <c r="C21" s="6"/>
      <c r="D21" s="7"/>
      <c r="E21" s="3" t="s">
        <v>33</v>
      </c>
      <c r="F21" s="3">
        <f>F20*18/100</f>
        <v>91140.135465600004</v>
      </c>
    </row>
    <row r="22" spans="1:6">
      <c r="A22" s="4"/>
      <c r="B22" s="5"/>
      <c r="C22" s="6"/>
      <c r="D22" s="7"/>
      <c r="E22" s="3"/>
      <c r="F22" s="3">
        <f>F21+F20</f>
        <v>597474.22138560005</v>
      </c>
    </row>
    <row r="23" spans="1:6" ht="30">
      <c r="A23" s="4"/>
      <c r="B23" s="5"/>
      <c r="C23" s="6"/>
      <c r="D23" s="7"/>
      <c r="E23" s="3" t="s">
        <v>34</v>
      </c>
      <c r="F23" s="3">
        <f>F22*1/100</f>
        <v>5974.7422138560005</v>
      </c>
    </row>
    <row r="24" spans="1:6">
      <c r="A24" s="4"/>
      <c r="B24" s="5"/>
      <c r="C24" s="6"/>
      <c r="D24" s="7"/>
      <c r="E24" s="3" t="s">
        <v>32</v>
      </c>
      <c r="F24" s="3">
        <f>F23+F22</f>
        <v>603448.96359945601</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24"/>
  <sheetViews>
    <sheetView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8" t="s">
        <v>0</v>
      </c>
      <c r="B1" s="68"/>
      <c r="C1" s="68"/>
      <c r="D1" s="68"/>
      <c r="E1" s="68"/>
      <c r="F1" s="68"/>
    </row>
    <row r="2" spans="1:6" ht="18.75">
      <c r="A2" s="68" t="s">
        <v>1</v>
      </c>
      <c r="B2" s="68"/>
      <c r="C2" s="68"/>
      <c r="D2" s="68"/>
      <c r="E2" s="68"/>
      <c r="F2" s="68"/>
    </row>
    <row r="3" spans="1:6" ht="51.75" customHeight="1">
      <c r="A3" s="69" t="s">
        <v>62</v>
      </c>
      <c r="B3" s="69"/>
      <c r="C3" s="69"/>
      <c r="D3" s="69"/>
      <c r="E3" s="69"/>
      <c r="F3" s="69"/>
    </row>
    <row r="4" spans="1:6">
      <c r="A4" s="2" t="s">
        <v>3</v>
      </c>
      <c r="B4" s="2" t="s">
        <v>4</v>
      </c>
      <c r="C4" s="2" t="s">
        <v>5</v>
      </c>
      <c r="D4" s="2" t="s">
        <v>6</v>
      </c>
      <c r="E4" s="2" t="s">
        <v>7</v>
      </c>
      <c r="F4" s="2" t="s">
        <v>8</v>
      </c>
    </row>
    <row r="5" spans="1:6" ht="30">
      <c r="A5" s="7">
        <v>1</v>
      </c>
      <c r="B5" s="3" t="s">
        <v>63</v>
      </c>
      <c r="C5" s="3">
        <v>7</v>
      </c>
      <c r="D5" s="3" t="s">
        <v>37</v>
      </c>
      <c r="E5" s="3">
        <v>326.85000000000002</v>
      </c>
      <c r="F5" s="3">
        <f>C5*E5</f>
        <v>2287.9500000000003</v>
      </c>
    </row>
    <row r="6" spans="1:6" ht="165">
      <c r="A6" s="3" t="s">
        <v>9</v>
      </c>
      <c r="B6" s="3" t="s">
        <v>10</v>
      </c>
      <c r="C6" s="3">
        <v>20.53</v>
      </c>
      <c r="D6" s="3" t="s">
        <v>11</v>
      </c>
      <c r="E6" s="3">
        <v>151.82</v>
      </c>
      <c r="F6" s="3">
        <f t="shared" ref="F6:F19" si="0">C6*E6</f>
        <v>3116.8645999999999</v>
      </c>
    </row>
    <row r="7" spans="1:6" ht="120">
      <c r="A7" s="3" t="s">
        <v>12</v>
      </c>
      <c r="B7" s="3" t="s">
        <v>13</v>
      </c>
      <c r="C7" s="3">
        <v>2.37</v>
      </c>
      <c r="D7" s="3" t="s">
        <v>11</v>
      </c>
      <c r="E7" s="3">
        <v>347.85</v>
      </c>
      <c r="F7" s="3">
        <f t="shared" si="0"/>
        <v>824.4045000000001</v>
      </c>
    </row>
    <row r="8" spans="1:6" ht="90">
      <c r="A8" s="3" t="s">
        <v>14</v>
      </c>
      <c r="B8" s="3" t="s">
        <v>15</v>
      </c>
      <c r="C8" s="3">
        <v>3.98</v>
      </c>
      <c r="D8" s="3" t="s">
        <v>11</v>
      </c>
      <c r="E8" s="3">
        <v>1756.4</v>
      </c>
      <c r="F8" s="3">
        <f t="shared" si="0"/>
        <v>6990.4720000000007</v>
      </c>
    </row>
    <row r="9" spans="1:6" ht="165">
      <c r="A9" s="3" t="s">
        <v>42</v>
      </c>
      <c r="B9" s="3" t="s">
        <v>64</v>
      </c>
      <c r="C9" s="3">
        <v>6.86</v>
      </c>
      <c r="D9" s="3" t="s">
        <v>65</v>
      </c>
      <c r="E9" s="3">
        <v>6082.45</v>
      </c>
      <c r="F9" s="3">
        <f t="shared" si="0"/>
        <v>41725.607000000004</v>
      </c>
    </row>
    <row r="10" spans="1:6" ht="135">
      <c r="A10" s="3" t="s">
        <v>66</v>
      </c>
      <c r="B10" s="3" t="s">
        <v>67</v>
      </c>
      <c r="C10" s="3">
        <v>3.13</v>
      </c>
      <c r="D10" s="3" t="s">
        <v>65</v>
      </c>
      <c r="E10" s="3">
        <v>6308.87</v>
      </c>
      <c r="F10" s="3">
        <f t="shared" si="0"/>
        <v>19746.7631</v>
      </c>
    </row>
    <row r="11" spans="1:6" ht="60">
      <c r="A11" s="3" t="s">
        <v>68</v>
      </c>
      <c r="B11" s="3" t="s">
        <v>19</v>
      </c>
      <c r="C11" s="3">
        <v>80.48</v>
      </c>
      <c r="D11" s="3" t="s">
        <v>20</v>
      </c>
      <c r="E11" s="3">
        <v>194.5</v>
      </c>
      <c r="F11" s="3">
        <f t="shared" si="0"/>
        <v>15653.36</v>
      </c>
    </row>
    <row r="12" spans="1:6" ht="165">
      <c r="A12" s="3" t="s">
        <v>69</v>
      </c>
      <c r="B12" s="3" t="s">
        <v>70</v>
      </c>
      <c r="C12" s="3">
        <v>0.26200000000000001</v>
      </c>
      <c r="D12" s="3" t="s">
        <v>71</v>
      </c>
      <c r="E12" s="3">
        <v>83314.02</v>
      </c>
      <c r="F12" s="3">
        <f t="shared" si="0"/>
        <v>21828.273240000002</v>
      </c>
    </row>
    <row r="13" spans="1:6">
      <c r="A13" s="3"/>
      <c r="B13" s="3" t="s">
        <v>72</v>
      </c>
      <c r="C13" s="3">
        <v>0.38</v>
      </c>
      <c r="D13" s="3" t="s">
        <v>71</v>
      </c>
      <c r="E13" s="3">
        <v>82096.539999999994</v>
      </c>
      <c r="F13" s="3">
        <f t="shared" si="0"/>
        <v>31196.685199999996</v>
      </c>
    </row>
    <row r="14" spans="1:6">
      <c r="A14" s="3">
        <v>9</v>
      </c>
      <c r="B14" s="3" t="s">
        <v>21</v>
      </c>
      <c r="C14" s="3"/>
      <c r="D14" s="3"/>
      <c r="E14" s="3"/>
      <c r="F14" s="3"/>
    </row>
    <row r="15" spans="1:6">
      <c r="A15" s="3" t="s">
        <v>22</v>
      </c>
      <c r="B15" s="3" t="s">
        <v>54</v>
      </c>
      <c r="C15" s="3">
        <v>4.3</v>
      </c>
      <c r="D15" s="3" t="s">
        <v>11</v>
      </c>
      <c r="E15" s="3">
        <v>744.66</v>
      </c>
      <c r="F15" s="3">
        <f t="shared" si="0"/>
        <v>3202.0379999999996</v>
      </c>
    </row>
    <row r="16" spans="1:6">
      <c r="A16" s="3" t="s">
        <v>24</v>
      </c>
      <c r="B16" s="3" t="s">
        <v>73</v>
      </c>
      <c r="C16" s="3">
        <v>2.37</v>
      </c>
      <c r="D16" s="3" t="s">
        <v>11</v>
      </c>
      <c r="E16" s="3">
        <v>342.9</v>
      </c>
      <c r="F16" s="3">
        <f t="shared" si="0"/>
        <v>812.673</v>
      </c>
    </row>
    <row r="17" spans="1:6">
      <c r="A17" s="3" t="s">
        <v>26</v>
      </c>
      <c r="B17" s="3" t="s">
        <v>74</v>
      </c>
      <c r="C17" s="3">
        <v>8.59</v>
      </c>
      <c r="D17" s="3" t="s">
        <v>11</v>
      </c>
      <c r="E17" s="3">
        <v>342.9</v>
      </c>
      <c r="F17" s="3">
        <f t="shared" si="0"/>
        <v>2945.511</v>
      </c>
    </row>
    <row r="18" spans="1:6">
      <c r="A18" s="3" t="s">
        <v>28</v>
      </c>
      <c r="B18" s="3" t="s">
        <v>60</v>
      </c>
      <c r="C18" s="3">
        <v>3.98</v>
      </c>
      <c r="D18" s="3" t="s">
        <v>11</v>
      </c>
      <c r="E18" s="3">
        <v>570.94000000000005</v>
      </c>
      <c r="F18" s="3">
        <f t="shared" si="0"/>
        <v>2272.3412000000003</v>
      </c>
    </row>
    <row r="19" spans="1:6">
      <c r="A19" s="3" t="s">
        <v>30</v>
      </c>
      <c r="B19" s="3" t="s">
        <v>31</v>
      </c>
      <c r="C19" s="3">
        <v>20.53</v>
      </c>
      <c r="D19" s="3" t="s">
        <v>11</v>
      </c>
      <c r="E19" s="3">
        <v>117.54</v>
      </c>
      <c r="F19" s="3">
        <f t="shared" si="0"/>
        <v>2413.0962000000004</v>
      </c>
    </row>
    <row r="20" spans="1:6">
      <c r="A20" s="3"/>
      <c r="B20" s="3"/>
      <c r="C20" s="3"/>
      <c r="D20" s="3"/>
      <c r="E20" s="3" t="s">
        <v>32</v>
      </c>
      <c r="F20" s="3">
        <f>SUM(F5:F19)</f>
        <v>155016.03904</v>
      </c>
    </row>
    <row r="21" spans="1:6">
      <c r="A21" s="4"/>
      <c r="B21" s="5"/>
      <c r="C21" s="6"/>
      <c r="D21" s="7"/>
      <c r="E21" s="3" t="s">
        <v>33</v>
      </c>
      <c r="F21" s="3">
        <f>F20*18/100</f>
        <v>27902.887027199999</v>
      </c>
    </row>
    <row r="22" spans="1:6">
      <c r="A22" s="4"/>
      <c r="B22" s="5"/>
      <c r="C22" s="6"/>
      <c r="D22" s="7"/>
      <c r="E22" s="3"/>
      <c r="F22" s="3">
        <f>F21+F20</f>
        <v>182918.92606719999</v>
      </c>
    </row>
    <row r="23" spans="1:6">
      <c r="A23" s="4"/>
      <c r="B23" s="5"/>
      <c r="C23" s="6"/>
      <c r="D23" s="7"/>
      <c r="E23" s="3" t="s">
        <v>34</v>
      </c>
      <c r="F23" s="3">
        <f>F22*1/100</f>
        <v>1829.189260672</v>
      </c>
    </row>
    <row r="24" spans="1:6">
      <c r="A24" s="4"/>
      <c r="B24" s="5"/>
      <c r="C24" s="6"/>
      <c r="D24" s="7"/>
      <c r="E24" s="3" t="s">
        <v>32</v>
      </c>
      <c r="F24" s="3">
        <f>F23+F22</f>
        <v>184748.11532787199</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21"/>
  <sheetViews>
    <sheetView workbookViewId="0">
      <selection activeCell="B6" sqref="B6"/>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8" t="s">
        <v>0</v>
      </c>
      <c r="B1" s="68"/>
      <c r="C1" s="68"/>
      <c r="D1" s="68"/>
      <c r="E1" s="68"/>
      <c r="F1" s="68"/>
    </row>
    <row r="2" spans="1:6" ht="18.75">
      <c r="A2" s="68" t="s">
        <v>1</v>
      </c>
      <c r="B2" s="68"/>
      <c r="C2" s="68"/>
      <c r="D2" s="68"/>
      <c r="E2" s="68"/>
      <c r="F2" s="68"/>
    </row>
    <row r="3" spans="1:6" ht="51.75" customHeight="1">
      <c r="A3" s="69" t="s">
        <v>75</v>
      </c>
      <c r="B3" s="69"/>
      <c r="C3" s="69"/>
      <c r="D3" s="69"/>
      <c r="E3" s="69"/>
      <c r="F3" s="69"/>
    </row>
    <row r="4" spans="1:6">
      <c r="A4" s="2" t="s">
        <v>3</v>
      </c>
      <c r="B4" s="2" t="s">
        <v>4</v>
      </c>
      <c r="C4" s="2" t="s">
        <v>5</v>
      </c>
      <c r="D4" s="2" t="s">
        <v>6</v>
      </c>
      <c r="E4" s="2" t="s">
        <v>7</v>
      </c>
      <c r="F4" s="2" t="s">
        <v>8</v>
      </c>
    </row>
    <row r="5" spans="1:6" ht="30">
      <c r="A5" s="7">
        <v>1</v>
      </c>
      <c r="B5" s="3" t="s">
        <v>63</v>
      </c>
      <c r="C5" s="3">
        <v>10</v>
      </c>
      <c r="D5" s="3" t="s">
        <v>37</v>
      </c>
      <c r="E5" s="3">
        <v>326.85000000000002</v>
      </c>
      <c r="F5" s="3">
        <f>C5*E5</f>
        <v>3268.5</v>
      </c>
    </row>
    <row r="6" spans="1:6" ht="165">
      <c r="A6" s="3" t="s">
        <v>9</v>
      </c>
      <c r="B6" s="3" t="s">
        <v>10</v>
      </c>
      <c r="C6" s="3">
        <v>30.36</v>
      </c>
      <c r="D6" s="3" t="s">
        <v>11</v>
      </c>
      <c r="E6" s="3">
        <v>151.82</v>
      </c>
      <c r="F6" s="3">
        <f t="shared" ref="F6:F16" si="0">C6*E6</f>
        <v>4609.2551999999996</v>
      </c>
    </row>
    <row r="7" spans="1:6" ht="120">
      <c r="A7" s="3" t="s">
        <v>12</v>
      </c>
      <c r="B7" s="3" t="s">
        <v>13</v>
      </c>
      <c r="C7" s="3">
        <v>11.33</v>
      </c>
      <c r="D7" s="3" t="s">
        <v>11</v>
      </c>
      <c r="E7" s="3">
        <v>347.85</v>
      </c>
      <c r="F7" s="3">
        <f t="shared" si="0"/>
        <v>3941.1405000000004</v>
      </c>
    </row>
    <row r="8" spans="1:6" ht="90">
      <c r="A8" s="3" t="s">
        <v>14</v>
      </c>
      <c r="B8" s="3" t="s">
        <v>15</v>
      </c>
      <c r="C8" s="3">
        <v>19.04</v>
      </c>
      <c r="D8" s="3" t="s">
        <v>11</v>
      </c>
      <c r="E8" s="3">
        <v>1756.4</v>
      </c>
      <c r="F8" s="3">
        <f t="shared" si="0"/>
        <v>33441.856</v>
      </c>
    </row>
    <row r="9" spans="1:6" ht="90">
      <c r="A9" s="3" t="s">
        <v>16</v>
      </c>
      <c r="B9" s="3" t="s">
        <v>17</v>
      </c>
      <c r="C9" s="3">
        <v>22.66</v>
      </c>
      <c r="D9" s="3" t="s">
        <v>11</v>
      </c>
      <c r="E9" s="3">
        <v>4961.7299999999996</v>
      </c>
      <c r="F9" s="3">
        <f t="shared" si="0"/>
        <v>112432.80179999999</v>
      </c>
    </row>
    <row r="10" spans="1:6" ht="60">
      <c r="A10" s="3" t="s">
        <v>18</v>
      </c>
      <c r="B10" s="3" t="s">
        <v>19</v>
      </c>
      <c r="C10" s="3">
        <v>18.59</v>
      </c>
      <c r="D10" s="3" t="s">
        <v>20</v>
      </c>
      <c r="E10" s="3">
        <v>194.5</v>
      </c>
      <c r="F10" s="3">
        <f t="shared" si="0"/>
        <v>3615.7550000000001</v>
      </c>
    </row>
    <row r="11" spans="1:6">
      <c r="A11" s="3">
        <v>7</v>
      </c>
      <c r="B11" s="3" t="s">
        <v>21</v>
      </c>
      <c r="C11" s="3"/>
      <c r="D11" s="3"/>
      <c r="E11" s="3"/>
      <c r="F11" s="3"/>
    </row>
    <row r="12" spans="1:6">
      <c r="A12" s="3" t="s">
        <v>22</v>
      </c>
      <c r="B12" s="3" t="s">
        <v>54</v>
      </c>
      <c r="C12" s="3">
        <v>9.74</v>
      </c>
      <c r="D12" s="3" t="s">
        <v>11</v>
      </c>
      <c r="E12" s="3">
        <v>744.66</v>
      </c>
      <c r="F12" s="3">
        <f t="shared" si="0"/>
        <v>7252.9884000000002</v>
      </c>
    </row>
    <row r="13" spans="1:6">
      <c r="A13" s="3" t="s">
        <v>24</v>
      </c>
      <c r="B13" s="3" t="s">
        <v>73</v>
      </c>
      <c r="C13" s="3">
        <v>11.33</v>
      </c>
      <c r="D13" s="3" t="s">
        <v>11</v>
      </c>
      <c r="E13" s="3">
        <v>342.9</v>
      </c>
      <c r="F13" s="3">
        <f t="shared" si="0"/>
        <v>3885.0569999999998</v>
      </c>
    </row>
    <row r="14" spans="1:6">
      <c r="A14" s="3" t="s">
        <v>26</v>
      </c>
      <c r="B14" s="3" t="s">
        <v>74</v>
      </c>
      <c r="C14" s="3">
        <v>19.48</v>
      </c>
      <c r="D14" s="3" t="s">
        <v>11</v>
      </c>
      <c r="E14" s="3">
        <v>342.9</v>
      </c>
      <c r="F14" s="3">
        <f t="shared" si="0"/>
        <v>6679.692</v>
      </c>
    </row>
    <row r="15" spans="1:6">
      <c r="A15" s="3" t="s">
        <v>28</v>
      </c>
      <c r="B15" s="3" t="s">
        <v>60</v>
      </c>
      <c r="C15" s="3">
        <v>19.04</v>
      </c>
      <c r="D15" s="3" t="s">
        <v>11</v>
      </c>
      <c r="E15" s="3">
        <v>570.94000000000005</v>
      </c>
      <c r="F15" s="3">
        <f t="shared" si="0"/>
        <v>10870.697600000001</v>
      </c>
    </row>
    <row r="16" spans="1:6">
      <c r="A16" s="3" t="s">
        <v>30</v>
      </c>
      <c r="B16" s="3" t="s">
        <v>31</v>
      </c>
      <c r="C16" s="3">
        <v>30.36</v>
      </c>
      <c r="D16" s="3" t="s">
        <v>11</v>
      </c>
      <c r="E16" s="3">
        <v>117.54</v>
      </c>
      <c r="F16" s="3">
        <f t="shared" si="0"/>
        <v>3568.5144</v>
      </c>
    </row>
    <row r="17" spans="1:6">
      <c r="A17" s="3"/>
      <c r="B17" s="3"/>
      <c r="C17" s="3"/>
      <c r="D17" s="3"/>
      <c r="E17" s="3" t="s">
        <v>32</v>
      </c>
      <c r="F17" s="3">
        <f>SUM(F5:F16)</f>
        <v>193566.25790000003</v>
      </c>
    </row>
    <row r="18" spans="1:6">
      <c r="A18" s="4"/>
      <c r="B18" s="5"/>
      <c r="C18" s="6"/>
      <c r="D18" s="7"/>
      <c r="E18" s="3" t="s">
        <v>33</v>
      </c>
      <c r="F18" s="3">
        <f>F17*18/100</f>
        <v>34841.926422000004</v>
      </c>
    </row>
    <row r="19" spans="1:6">
      <c r="A19" s="4"/>
      <c r="B19" s="5"/>
      <c r="C19" s="6"/>
      <c r="D19" s="7"/>
      <c r="E19" s="3"/>
      <c r="F19" s="3">
        <f>F18+F17</f>
        <v>228408.18432200002</v>
      </c>
    </row>
    <row r="20" spans="1:6">
      <c r="A20" s="4"/>
      <c r="B20" s="5"/>
      <c r="C20" s="6"/>
      <c r="D20" s="7"/>
      <c r="E20" s="3" t="s">
        <v>34</v>
      </c>
      <c r="F20" s="3">
        <f>F19*1/100</f>
        <v>2284.0818432200003</v>
      </c>
    </row>
    <row r="21" spans="1:6">
      <c r="A21" s="4"/>
      <c r="B21" s="5"/>
      <c r="C21" s="6"/>
      <c r="D21" s="7"/>
      <c r="E21" s="3" t="s">
        <v>32</v>
      </c>
      <c r="F21" s="3">
        <f>F20+F19</f>
        <v>230692.26616522</v>
      </c>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68" t="s">
        <v>0</v>
      </c>
      <c r="B1" s="68"/>
      <c r="C1" s="68"/>
      <c r="D1" s="68"/>
      <c r="E1" s="68"/>
      <c r="F1" s="68"/>
    </row>
    <row r="2" spans="1:6" ht="18.75">
      <c r="A2" s="68" t="s">
        <v>1</v>
      </c>
      <c r="B2" s="68"/>
      <c r="C2" s="68"/>
      <c r="D2" s="68"/>
      <c r="E2" s="68"/>
      <c r="F2" s="68"/>
    </row>
    <row r="3" spans="1:6" ht="51.75" customHeight="1">
      <c r="A3" s="69" t="s">
        <v>76</v>
      </c>
      <c r="B3" s="69"/>
      <c r="C3" s="69"/>
      <c r="D3" s="69"/>
      <c r="E3" s="69"/>
      <c r="F3" s="69"/>
    </row>
    <row r="4" spans="1:6">
      <c r="A4" s="2" t="s">
        <v>3</v>
      </c>
      <c r="B4" s="2" t="s">
        <v>4</v>
      </c>
      <c r="C4" s="2" t="s">
        <v>5</v>
      </c>
      <c r="D4" s="2" t="s">
        <v>6</v>
      </c>
      <c r="E4" s="2" t="s">
        <v>7</v>
      </c>
      <c r="F4" s="2" t="s">
        <v>8</v>
      </c>
    </row>
    <row r="5" spans="1:6" ht="30">
      <c r="A5" s="7">
        <v>1</v>
      </c>
      <c r="B5" s="3" t="s">
        <v>63</v>
      </c>
      <c r="C5" s="3">
        <v>9</v>
      </c>
      <c r="D5" s="3" t="s">
        <v>37</v>
      </c>
      <c r="E5" s="3">
        <v>326.85000000000002</v>
      </c>
      <c r="F5" s="3">
        <f>C5*E5</f>
        <v>2941.65</v>
      </c>
    </row>
    <row r="6" spans="1:6" ht="165">
      <c r="A6" s="3" t="s">
        <v>9</v>
      </c>
      <c r="B6" s="3" t="s">
        <v>10</v>
      </c>
      <c r="C6" s="3">
        <v>83.26</v>
      </c>
      <c r="D6" s="3" t="s">
        <v>11</v>
      </c>
      <c r="E6" s="3">
        <v>151.82</v>
      </c>
      <c r="F6" s="3">
        <f t="shared" ref="F6:F16" si="0">C6*E6</f>
        <v>12640.5332</v>
      </c>
    </row>
    <row r="7" spans="1:6" ht="120">
      <c r="A7" s="3" t="s">
        <v>12</v>
      </c>
      <c r="B7" s="3" t="s">
        <v>13</v>
      </c>
      <c r="C7" s="3">
        <v>39.5</v>
      </c>
      <c r="D7" s="3" t="s">
        <v>11</v>
      </c>
      <c r="E7" s="3">
        <v>347.85</v>
      </c>
      <c r="F7" s="3">
        <f t="shared" si="0"/>
        <v>13740.075000000001</v>
      </c>
    </row>
    <row r="8" spans="1:6" ht="90">
      <c r="A8" s="3" t="s">
        <v>14</v>
      </c>
      <c r="B8" s="3" t="s">
        <v>15</v>
      </c>
      <c r="C8" s="3">
        <v>19.989999999999998</v>
      </c>
      <c r="D8" s="3" t="s">
        <v>11</v>
      </c>
      <c r="E8" s="3">
        <v>1756.4</v>
      </c>
      <c r="F8" s="3">
        <f t="shared" si="0"/>
        <v>35110.436000000002</v>
      </c>
    </row>
    <row r="9" spans="1:6" ht="90">
      <c r="A9" s="3" t="s">
        <v>16</v>
      </c>
      <c r="B9" s="3" t="s">
        <v>17</v>
      </c>
      <c r="C9" s="3">
        <v>23.79</v>
      </c>
      <c r="D9" s="3" t="s">
        <v>11</v>
      </c>
      <c r="E9" s="3">
        <v>4961.7299999999996</v>
      </c>
      <c r="F9" s="3">
        <f t="shared" si="0"/>
        <v>118039.55669999999</v>
      </c>
    </row>
    <row r="10" spans="1:6" ht="60">
      <c r="A10" s="3" t="s">
        <v>18</v>
      </c>
      <c r="B10" s="3" t="s">
        <v>19</v>
      </c>
      <c r="C10" s="3">
        <v>13.01</v>
      </c>
      <c r="D10" s="3" t="s">
        <v>20</v>
      </c>
      <c r="E10" s="3">
        <v>194.5</v>
      </c>
      <c r="F10" s="3">
        <f t="shared" si="0"/>
        <v>2530.4450000000002</v>
      </c>
    </row>
    <row r="11" spans="1:6">
      <c r="A11" s="3">
        <v>7</v>
      </c>
      <c r="B11" s="3" t="s">
        <v>21</v>
      </c>
      <c r="C11" s="3"/>
      <c r="D11" s="3"/>
      <c r="E11" s="3"/>
      <c r="F11" s="3"/>
    </row>
    <row r="12" spans="1:6">
      <c r="A12" s="3" t="s">
        <v>22</v>
      </c>
      <c r="B12" s="3" t="s">
        <v>54</v>
      </c>
      <c r="C12" s="3">
        <v>10.23</v>
      </c>
      <c r="D12" s="3" t="s">
        <v>11</v>
      </c>
      <c r="E12" s="3">
        <v>744.66</v>
      </c>
      <c r="F12" s="3">
        <f t="shared" si="0"/>
        <v>7617.8717999999999</v>
      </c>
    </row>
    <row r="13" spans="1:6">
      <c r="A13" s="3" t="s">
        <v>24</v>
      </c>
      <c r="B13" s="3" t="s">
        <v>73</v>
      </c>
      <c r="C13" s="3">
        <v>39.5</v>
      </c>
      <c r="D13" s="3" t="s">
        <v>11</v>
      </c>
      <c r="E13" s="3">
        <v>342.9</v>
      </c>
      <c r="F13" s="3">
        <f t="shared" si="0"/>
        <v>13544.55</v>
      </c>
    </row>
    <row r="14" spans="1:6">
      <c r="A14" s="3" t="s">
        <v>26</v>
      </c>
      <c r="B14" s="3" t="s">
        <v>74</v>
      </c>
      <c r="C14" s="3">
        <v>20.46</v>
      </c>
      <c r="D14" s="3" t="s">
        <v>11</v>
      </c>
      <c r="E14" s="3">
        <v>342.9</v>
      </c>
      <c r="F14" s="3">
        <f t="shared" si="0"/>
        <v>7015.7339999999995</v>
      </c>
    </row>
    <row r="15" spans="1:6">
      <c r="A15" s="3" t="s">
        <v>28</v>
      </c>
      <c r="B15" s="3" t="s">
        <v>60</v>
      </c>
      <c r="C15" s="3">
        <v>19.989999999999998</v>
      </c>
      <c r="D15" s="3" t="s">
        <v>11</v>
      </c>
      <c r="E15" s="3">
        <v>570.94000000000005</v>
      </c>
      <c r="F15" s="3">
        <f t="shared" si="0"/>
        <v>11413.0906</v>
      </c>
    </row>
    <row r="16" spans="1:6">
      <c r="A16" s="3" t="s">
        <v>30</v>
      </c>
      <c r="B16" s="3" t="s">
        <v>31</v>
      </c>
      <c r="C16" s="3">
        <v>83.26</v>
      </c>
      <c r="D16" s="3" t="s">
        <v>11</v>
      </c>
      <c r="E16" s="3">
        <v>117.54</v>
      </c>
      <c r="F16" s="3">
        <f t="shared" si="0"/>
        <v>9786.3804000000018</v>
      </c>
    </row>
    <row r="17" spans="1:6">
      <c r="A17" s="3"/>
      <c r="B17" s="3"/>
      <c r="C17" s="3"/>
      <c r="D17" s="3"/>
      <c r="E17" s="3" t="s">
        <v>32</v>
      </c>
      <c r="F17" s="3">
        <f>SUM(F5:F16)</f>
        <v>234380.32269999996</v>
      </c>
    </row>
    <row r="18" spans="1:6">
      <c r="A18" s="4"/>
      <c r="B18" s="5"/>
      <c r="C18" s="6"/>
      <c r="D18" s="7"/>
      <c r="E18" s="3" t="s">
        <v>33</v>
      </c>
      <c r="F18" s="3">
        <f>F17*18/100</f>
        <v>42188.458085999991</v>
      </c>
    </row>
    <row r="19" spans="1:6">
      <c r="A19" s="4"/>
      <c r="B19" s="5"/>
      <c r="C19" s="6"/>
      <c r="D19" s="7"/>
      <c r="E19" s="3"/>
      <c r="F19" s="3">
        <f>F18+F17</f>
        <v>276568.78078599996</v>
      </c>
    </row>
    <row r="20" spans="1:6">
      <c r="A20" s="4"/>
      <c r="B20" s="5"/>
      <c r="C20" s="6"/>
      <c r="D20" s="7"/>
      <c r="E20" s="3" t="s">
        <v>34</v>
      </c>
      <c r="F20" s="3">
        <f>F19*1/100</f>
        <v>2765.6878078599998</v>
      </c>
    </row>
    <row r="21" spans="1:6">
      <c r="A21" s="4"/>
      <c r="B21" s="5"/>
      <c r="C21" s="6"/>
      <c r="D21" s="7"/>
      <c r="E21" s="3" t="s">
        <v>32</v>
      </c>
      <c r="F21" s="3">
        <f>F20+F19</f>
        <v>279334.46859385999</v>
      </c>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P356"/>
  <sheetViews>
    <sheetView topLeftCell="A13" workbookViewId="0">
      <selection activeCell="N4" sqref="N4"/>
    </sheetView>
  </sheetViews>
  <sheetFormatPr defaultRowHeight="15"/>
  <cols>
    <col min="1" max="1" width="9" style="38" bestFit="1" customWidth="1"/>
    <col min="2" max="2" width="44.28515625" customWidth="1"/>
    <col min="3" max="3" width="10.42578125" customWidth="1"/>
    <col min="4" max="4" width="11.28515625" customWidth="1"/>
    <col min="5" max="5" width="12.28515625" customWidth="1"/>
    <col min="6" max="6" width="17.5703125" customWidth="1"/>
    <col min="7" max="7" width="0.140625" hidden="1" customWidth="1"/>
    <col min="8" max="9" width="8.85546875" hidden="1" customWidth="1"/>
    <col min="10" max="10" width="3.7109375" hidden="1" customWidth="1"/>
  </cols>
  <sheetData>
    <row r="1" spans="1:14" ht="18">
      <c r="A1" s="74" t="s">
        <v>113</v>
      </c>
      <c r="B1" s="74"/>
      <c r="C1" s="74"/>
      <c r="D1" s="74"/>
      <c r="E1" s="74"/>
      <c r="F1" s="74"/>
      <c r="G1" s="74"/>
      <c r="H1" s="74"/>
      <c r="I1" s="74"/>
      <c r="J1" s="74"/>
    </row>
    <row r="2" spans="1:14" ht="18" customHeight="1">
      <c r="A2" s="79" t="s">
        <v>78</v>
      </c>
      <c r="B2" s="80"/>
      <c r="C2" s="80"/>
      <c r="D2" s="80"/>
      <c r="E2" s="80"/>
      <c r="F2" s="81"/>
    </row>
    <row r="3" spans="1:14" ht="18" customHeight="1">
      <c r="A3" s="82"/>
      <c r="B3" s="83"/>
      <c r="C3" s="83"/>
      <c r="D3" s="83"/>
      <c r="E3" s="83"/>
      <c r="F3" s="84"/>
    </row>
    <row r="4" spans="1:14" ht="54.75" customHeight="1">
      <c r="A4" s="85" t="s">
        <v>159</v>
      </c>
      <c r="B4" s="86"/>
      <c r="C4" s="86"/>
      <c r="D4" s="86"/>
      <c r="E4" s="86"/>
      <c r="F4" s="87"/>
    </row>
    <row r="5" spans="1:14" ht="29.25">
      <c r="A5" s="2" t="s">
        <v>79</v>
      </c>
      <c r="B5" s="39" t="s">
        <v>80</v>
      </c>
      <c r="C5" s="16" t="s">
        <v>81</v>
      </c>
      <c r="D5" s="15" t="s">
        <v>82</v>
      </c>
      <c r="E5" s="40" t="s">
        <v>83</v>
      </c>
      <c r="F5" s="18" t="s">
        <v>84</v>
      </c>
    </row>
    <row r="6" spans="1:14" ht="31.5">
      <c r="A6" s="19">
        <v>1</v>
      </c>
      <c r="B6" s="41" t="s">
        <v>114</v>
      </c>
      <c r="C6" s="21">
        <f>[1]Estimate!G3</f>
        <v>4</v>
      </c>
      <c r="D6" s="42" t="s">
        <v>115</v>
      </c>
      <c r="E6" s="21">
        <f>[1]Estimate!I3</f>
        <v>326.85000000000002</v>
      </c>
      <c r="F6" s="21">
        <f>ROUND(C6*E6,2)</f>
        <v>1307.4000000000001</v>
      </c>
    </row>
    <row r="7" spans="1:14" ht="47.25">
      <c r="A7" s="43" t="s">
        <v>116</v>
      </c>
      <c r="B7" s="44" t="s">
        <v>117</v>
      </c>
      <c r="C7" s="21">
        <f>[1]Estimate!G7</f>
        <v>6.37</v>
      </c>
      <c r="D7" s="19" t="s">
        <v>65</v>
      </c>
      <c r="E7" s="21">
        <f>[1]Estimate!I7</f>
        <v>955.89</v>
      </c>
      <c r="F7" s="21">
        <f>ROUND(C7*E7,2)</f>
        <v>6089.02</v>
      </c>
    </row>
    <row r="8" spans="1:14" ht="157.5">
      <c r="A8" s="19" t="s">
        <v>118</v>
      </c>
      <c r="B8" s="44" t="s">
        <v>86</v>
      </c>
      <c r="C8" s="21">
        <f>[1]Estimate!G13</f>
        <v>52.71</v>
      </c>
      <c r="D8" s="19" t="s">
        <v>65</v>
      </c>
      <c r="E8" s="21">
        <f>[1]Estimate!I13</f>
        <v>151.82</v>
      </c>
      <c r="F8" s="21">
        <f t="shared" ref="F8:F21" si="0">ROUND(C8*E8,2)</f>
        <v>8002.43</v>
      </c>
      <c r="N8" s="45"/>
    </row>
    <row r="9" spans="1:14" ht="141.75">
      <c r="A9" s="19" t="s">
        <v>119</v>
      </c>
      <c r="B9" s="44" t="s">
        <v>89</v>
      </c>
      <c r="C9" s="21">
        <f>[1]Estimate!G18</f>
        <v>5.78</v>
      </c>
      <c r="D9" s="19" t="s">
        <v>65</v>
      </c>
      <c r="E9" s="21">
        <f>[1]Estimate!I18</f>
        <v>589.51</v>
      </c>
      <c r="F9" s="21">
        <f t="shared" si="0"/>
        <v>3407.37</v>
      </c>
    </row>
    <row r="10" spans="1:14" ht="110.25">
      <c r="A10" s="19" t="s">
        <v>120</v>
      </c>
      <c r="B10" s="44" t="s">
        <v>15</v>
      </c>
      <c r="C10" s="21">
        <f>[1]Estimate!G23</f>
        <v>9.7100000000000009</v>
      </c>
      <c r="D10" s="19" t="s">
        <v>65</v>
      </c>
      <c r="E10" s="21">
        <f>[1]Estimate!I23</f>
        <v>1756.4</v>
      </c>
      <c r="F10" s="21">
        <f t="shared" si="0"/>
        <v>17054.64</v>
      </c>
    </row>
    <row r="11" spans="1:14" ht="173.25">
      <c r="A11" s="19" t="s">
        <v>121</v>
      </c>
      <c r="B11" s="46" t="s">
        <v>93</v>
      </c>
      <c r="C11" s="21">
        <f>[1]Estimate!G30</f>
        <v>22.21</v>
      </c>
      <c r="D11" s="19" t="s">
        <v>65</v>
      </c>
      <c r="E11" s="21">
        <f>[1]Estimate!I30</f>
        <v>6082.45</v>
      </c>
      <c r="F11" s="21">
        <f>ROUND(C11*E11,2)</f>
        <v>135091.21</v>
      </c>
    </row>
    <row r="12" spans="1:14" ht="156.75">
      <c r="A12" s="19" t="s">
        <v>122</v>
      </c>
      <c r="B12" s="47" t="s">
        <v>96</v>
      </c>
      <c r="C12" s="21">
        <f>[1]Estimate!G35</f>
        <v>11.88</v>
      </c>
      <c r="D12" s="19" t="s">
        <v>65</v>
      </c>
      <c r="E12" s="21">
        <f>[1]Estimate!I35</f>
        <v>6308.87</v>
      </c>
      <c r="F12" s="21">
        <f t="shared" si="0"/>
        <v>74949.38</v>
      </c>
    </row>
    <row r="13" spans="1:14" ht="94.5">
      <c r="A13" s="19" t="s">
        <v>123</v>
      </c>
      <c r="B13" s="48" t="s">
        <v>124</v>
      </c>
      <c r="C13" s="21"/>
      <c r="D13" s="19" t="s">
        <v>65</v>
      </c>
      <c r="E13" s="21"/>
      <c r="F13" s="21">
        <f t="shared" si="0"/>
        <v>0</v>
      </c>
    </row>
    <row r="14" spans="1:14" ht="15.75">
      <c r="A14" s="19" t="s">
        <v>125</v>
      </c>
      <c r="B14" s="49" t="s">
        <v>126</v>
      </c>
      <c r="C14" s="21">
        <f>[1]Estimate!G40</f>
        <v>1.1000000000000001</v>
      </c>
      <c r="D14" s="19" t="s">
        <v>71</v>
      </c>
      <c r="E14" s="21">
        <f>[1]Estimate!I40</f>
        <v>83314.02</v>
      </c>
      <c r="F14" s="21">
        <f t="shared" si="0"/>
        <v>91645.42</v>
      </c>
    </row>
    <row r="15" spans="1:14" ht="15.75">
      <c r="A15" s="19" t="s">
        <v>127</v>
      </c>
      <c r="B15" s="49" t="s">
        <v>128</v>
      </c>
      <c r="C15" s="21">
        <f>[1]Estimate!G41</f>
        <v>1.79</v>
      </c>
      <c r="D15" s="19" t="s">
        <v>71</v>
      </c>
      <c r="E15" s="21">
        <f>[1]Estimate!I41</f>
        <v>82096.539999999994</v>
      </c>
      <c r="F15" s="21">
        <f t="shared" si="0"/>
        <v>146952.81</v>
      </c>
    </row>
    <row r="16" spans="1:14" ht="63">
      <c r="A16" s="19" t="s">
        <v>129</v>
      </c>
      <c r="B16" s="44" t="s">
        <v>102</v>
      </c>
      <c r="C16" s="21">
        <f>[1]Estimate!G50</f>
        <v>258.07</v>
      </c>
      <c r="D16" s="19" t="s">
        <v>94</v>
      </c>
      <c r="E16" s="21">
        <f>[1]Estimate!I50</f>
        <v>194.5</v>
      </c>
      <c r="F16" s="21">
        <f t="shared" si="0"/>
        <v>50194.62</v>
      </c>
    </row>
    <row r="17" spans="1:16" ht="18">
      <c r="A17" s="19">
        <v>10</v>
      </c>
      <c r="B17" s="50" t="s">
        <v>103</v>
      </c>
      <c r="C17" s="21"/>
      <c r="D17" s="51"/>
      <c r="E17" s="21"/>
      <c r="F17" s="21"/>
    </row>
    <row r="18" spans="1:16" ht="15.75">
      <c r="A18" s="19"/>
      <c r="B18" s="52" t="s">
        <v>104</v>
      </c>
      <c r="C18" s="21">
        <f>[1]Estimate!G52</f>
        <v>14.66</v>
      </c>
      <c r="D18" s="19" t="s">
        <v>65</v>
      </c>
      <c r="E18" s="21">
        <f>[1]Estimate!I52</f>
        <v>848.82</v>
      </c>
      <c r="F18" s="21">
        <f t="shared" si="0"/>
        <v>12443.7</v>
      </c>
    </row>
    <row r="19" spans="1:16" ht="21" customHeight="1">
      <c r="A19" s="19"/>
      <c r="B19" s="53" t="s">
        <v>105</v>
      </c>
      <c r="C19" s="21">
        <f>[1]Estimate!G53</f>
        <v>5.78</v>
      </c>
      <c r="D19" s="19" t="s">
        <v>65</v>
      </c>
      <c r="E19" s="21">
        <f>[1]Estimate!I53</f>
        <v>328.02</v>
      </c>
      <c r="F19" s="21">
        <f t="shared" si="0"/>
        <v>1895.96</v>
      </c>
    </row>
    <row r="20" spans="1:16" ht="20.45" customHeight="1">
      <c r="A20" s="19"/>
      <c r="B20" s="52" t="s">
        <v>130</v>
      </c>
      <c r="C20" s="21">
        <f>[1]Estimate!G54</f>
        <v>29.32</v>
      </c>
      <c r="D20" s="19" t="s">
        <v>65</v>
      </c>
      <c r="E20" s="21">
        <f>[1]Estimate!I54</f>
        <v>447.06</v>
      </c>
      <c r="F20" s="21">
        <f t="shared" si="0"/>
        <v>13107.8</v>
      </c>
    </row>
    <row r="21" spans="1:16" ht="19.149999999999999" customHeight="1">
      <c r="A21" s="19"/>
      <c r="B21" s="52" t="s">
        <v>131</v>
      </c>
      <c r="C21" s="21">
        <f>[1]Estimate!G55</f>
        <v>9.7100000000000009</v>
      </c>
      <c r="D21" s="19" t="s">
        <v>65</v>
      </c>
      <c r="E21" s="21">
        <f>[1]Estimate!I55</f>
        <v>679.66</v>
      </c>
      <c r="F21" s="21">
        <f t="shared" si="0"/>
        <v>6599.5</v>
      </c>
    </row>
    <row r="22" spans="1:16" ht="21.6" customHeight="1">
      <c r="A22" s="19"/>
      <c r="B22" s="52" t="s">
        <v>109</v>
      </c>
      <c r="C22" s="21">
        <f>[1]Estimate!G56</f>
        <v>52.71</v>
      </c>
      <c r="D22" s="19" t="s">
        <v>65</v>
      </c>
      <c r="E22" s="21">
        <f>[1]Estimate!I56</f>
        <v>117.54</v>
      </c>
      <c r="F22" s="21">
        <f>ROUND(C22*E22,2)</f>
        <v>6195.53</v>
      </c>
    </row>
    <row r="23" spans="1:16" ht="21" customHeight="1">
      <c r="A23" s="54"/>
      <c r="B23" s="55"/>
      <c r="C23" s="56"/>
      <c r="D23" s="56"/>
      <c r="E23" s="21" t="s">
        <v>132</v>
      </c>
      <c r="F23" s="57">
        <f>SUM(F6:F22)</f>
        <v>574936.79</v>
      </c>
    </row>
    <row r="24" spans="1:16" ht="19.899999999999999" customHeight="1">
      <c r="A24" s="54"/>
      <c r="B24" s="55"/>
      <c r="C24" s="75" t="s">
        <v>110</v>
      </c>
      <c r="D24" s="76"/>
      <c r="E24" s="77"/>
      <c r="F24" s="21">
        <f>ROUND(F23*18%,2)</f>
        <v>103488.62</v>
      </c>
      <c r="P24" s="58"/>
    </row>
    <row r="25" spans="1:16" ht="21.6" customHeight="1">
      <c r="A25" s="54"/>
      <c r="B25" s="55"/>
      <c r="C25" s="75" t="s">
        <v>132</v>
      </c>
      <c r="D25" s="76"/>
      <c r="E25" s="77"/>
      <c r="F25" s="21">
        <f>F23+F24</f>
        <v>678425.41</v>
      </c>
    </row>
    <row r="26" spans="1:16" ht="22.15" customHeight="1">
      <c r="A26" s="54"/>
      <c r="B26" s="59"/>
      <c r="C26" s="78" t="s">
        <v>112</v>
      </c>
      <c r="D26" s="78"/>
      <c r="E26" s="78"/>
      <c r="F26" s="21">
        <f>ROUND(F25*1%,2)</f>
        <v>6784.25</v>
      </c>
    </row>
    <row r="27" spans="1:16" ht="23.45" customHeight="1">
      <c r="A27" s="54"/>
      <c r="B27" s="59"/>
      <c r="C27" s="78" t="s">
        <v>132</v>
      </c>
      <c r="D27" s="78"/>
      <c r="E27" s="78"/>
      <c r="F27" s="21">
        <f>F25+F26</f>
        <v>685209.66</v>
      </c>
    </row>
    <row r="28" spans="1:16">
      <c r="A28" s="70"/>
      <c r="B28" s="71"/>
    </row>
    <row r="29" spans="1:16">
      <c r="A29" s="72"/>
      <c r="B29" s="73"/>
    </row>
    <row r="30" spans="1:16">
      <c r="A30" s="72"/>
      <c r="B30" s="73"/>
    </row>
    <row r="31" spans="1:16">
      <c r="A31" s="72"/>
      <c r="B31" s="73"/>
    </row>
    <row r="32" spans="1:16">
      <c r="A32" s="72"/>
      <c r="B32" s="73"/>
    </row>
    <row r="33" spans="1:2">
      <c r="A33" s="72"/>
      <c r="B33" s="73"/>
    </row>
    <row r="34" spans="1:2">
      <c r="A34" s="72"/>
      <c r="B34" s="73"/>
    </row>
    <row r="35" spans="1:2">
      <c r="A35" s="72"/>
      <c r="B35" s="73"/>
    </row>
    <row r="36" spans="1:2">
      <c r="A36" s="72"/>
      <c r="B36" s="73"/>
    </row>
    <row r="37" spans="1:2">
      <c r="A37" s="72"/>
      <c r="B37" s="73"/>
    </row>
    <row r="38" spans="1:2">
      <c r="A38" s="72"/>
      <c r="B38" s="73"/>
    </row>
    <row r="39" spans="1:2">
      <c r="A39" s="72"/>
      <c r="B39" s="73"/>
    </row>
    <row r="40" spans="1:2">
      <c r="A40" s="72"/>
      <c r="B40" s="73"/>
    </row>
    <row r="41" spans="1:2">
      <c r="A41" s="72"/>
      <c r="B41" s="73"/>
    </row>
    <row r="42" spans="1:2">
      <c r="A42" s="72"/>
      <c r="B42" s="73"/>
    </row>
    <row r="43" spans="1:2">
      <c r="A43" s="72"/>
      <c r="B43" s="73"/>
    </row>
    <row r="44" spans="1:2">
      <c r="A44" s="72"/>
      <c r="B44" s="73"/>
    </row>
    <row r="45" spans="1:2">
      <c r="A45" s="72"/>
      <c r="B45" s="73"/>
    </row>
    <row r="46" spans="1:2">
      <c r="A46" s="72"/>
      <c r="B46" s="73"/>
    </row>
    <row r="47" spans="1:2">
      <c r="A47" s="72"/>
      <c r="B47" s="73"/>
    </row>
    <row r="48" spans="1:2">
      <c r="A48" s="72"/>
      <c r="B48" s="73"/>
    </row>
    <row r="49" spans="1:2">
      <c r="A49" s="72"/>
      <c r="B49" s="73"/>
    </row>
    <row r="50" spans="1:2">
      <c r="A50" s="72"/>
      <c r="B50" s="73"/>
    </row>
    <row r="51" spans="1:2">
      <c r="A51" s="72"/>
      <c r="B51" s="73"/>
    </row>
    <row r="52" spans="1:2">
      <c r="A52" s="72"/>
      <c r="B52" s="73"/>
    </row>
    <row r="53" spans="1:2">
      <c r="A53" s="72"/>
      <c r="B53" s="73"/>
    </row>
    <row r="54" spans="1:2">
      <c r="A54" s="72"/>
      <c r="B54" s="73"/>
    </row>
    <row r="55" spans="1:2">
      <c r="A55" s="72"/>
      <c r="B55" s="73"/>
    </row>
    <row r="56" spans="1:2">
      <c r="A56" s="72"/>
      <c r="B56" s="73"/>
    </row>
    <row r="57" spans="1:2">
      <c r="A57" s="72"/>
      <c r="B57" s="73"/>
    </row>
    <row r="58" spans="1:2">
      <c r="A58" s="72"/>
      <c r="B58" s="73"/>
    </row>
    <row r="59" spans="1:2">
      <c r="A59" s="72"/>
      <c r="B59" s="73"/>
    </row>
    <row r="60" spans="1:2">
      <c r="A60" s="72"/>
      <c r="B60" s="73"/>
    </row>
    <row r="61" spans="1:2">
      <c r="A61" s="72"/>
      <c r="B61" s="73"/>
    </row>
    <row r="62" spans="1:2">
      <c r="A62" s="72"/>
      <c r="B62" s="73"/>
    </row>
    <row r="63" spans="1:2">
      <c r="A63" s="72"/>
      <c r="B63" s="73"/>
    </row>
    <row r="64" spans="1:2">
      <c r="A64" s="72"/>
      <c r="B64" s="73"/>
    </row>
    <row r="65" spans="1:2">
      <c r="A65" s="72"/>
      <c r="B65" s="73"/>
    </row>
    <row r="66" spans="1:2">
      <c r="A66" s="72"/>
      <c r="B66" s="73"/>
    </row>
    <row r="67" spans="1:2">
      <c r="A67" s="72"/>
      <c r="B67" s="73"/>
    </row>
    <row r="68" spans="1:2">
      <c r="A68" s="72"/>
      <c r="B68" s="73"/>
    </row>
    <row r="69" spans="1:2">
      <c r="A69" s="72"/>
      <c r="B69" s="73"/>
    </row>
    <row r="70" spans="1:2">
      <c r="A70" s="72"/>
      <c r="B70" s="73"/>
    </row>
    <row r="71" spans="1:2">
      <c r="A71" s="72"/>
      <c r="B71" s="73"/>
    </row>
    <row r="72" spans="1:2">
      <c r="A72" s="72"/>
      <c r="B72" s="73"/>
    </row>
    <row r="73" spans="1:2">
      <c r="A73" s="72"/>
      <c r="B73" s="73"/>
    </row>
    <row r="74" spans="1:2">
      <c r="A74" s="72"/>
      <c r="B74" s="73"/>
    </row>
    <row r="75" spans="1:2">
      <c r="A75" s="72"/>
      <c r="B75" s="73"/>
    </row>
    <row r="76" spans="1:2">
      <c r="A76" s="72"/>
      <c r="B76" s="73"/>
    </row>
    <row r="77" spans="1:2">
      <c r="A77" s="72"/>
      <c r="B77" s="73"/>
    </row>
    <row r="78" spans="1:2">
      <c r="A78" s="72"/>
      <c r="B78" s="73"/>
    </row>
    <row r="79" spans="1:2">
      <c r="A79" s="72"/>
      <c r="B79" s="73"/>
    </row>
    <row r="80" spans="1:2">
      <c r="A80" s="72"/>
      <c r="B80" s="73"/>
    </row>
    <row r="81" spans="1:2">
      <c r="A81" s="72"/>
      <c r="B81" s="73"/>
    </row>
    <row r="82" spans="1:2">
      <c r="A82" s="72"/>
      <c r="B82" s="73"/>
    </row>
    <row r="83" spans="1:2">
      <c r="A83" s="72"/>
      <c r="B83" s="73"/>
    </row>
    <row r="84" spans="1:2">
      <c r="A84" s="72"/>
      <c r="B84" s="73"/>
    </row>
    <row r="85" spans="1:2">
      <c r="A85" s="72"/>
      <c r="B85" s="73"/>
    </row>
    <row r="86" spans="1:2">
      <c r="A86" s="72"/>
      <c r="B86" s="73"/>
    </row>
    <row r="87" spans="1:2">
      <c r="A87" s="72"/>
      <c r="B87" s="73"/>
    </row>
    <row r="88" spans="1:2">
      <c r="A88" s="72"/>
      <c r="B88" s="73"/>
    </row>
    <row r="89" spans="1:2">
      <c r="A89" s="72"/>
      <c r="B89" s="73"/>
    </row>
    <row r="90" spans="1:2">
      <c r="A90" s="72"/>
      <c r="B90" s="73"/>
    </row>
    <row r="91" spans="1:2">
      <c r="A91" s="72"/>
      <c r="B91" s="73"/>
    </row>
    <row r="92" spans="1:2">
      <c r="A92" s="72"/>
      <c r="B92" s="73"/>
    </row>
    <row r="93" spans="1:2">
      <c r="A93" s="72"/>
      <c r="B93" s="73"/>
    </row>
    <row r="94" spans="1:2">
      <c r="A94" s="72"/>
      <c r="B94" s="73"/>
    </row>
    <row r="95" spans="1:2">
      <c r="A95" s="72"/>
      <c r="B95" s="73"/>
    </row>
    <row r="96" spans="1:2">
      <c r="A96" s="72"/>
      <c r="B96" s="73"/>
    </row>
    <row r="97" spans="1:2">
      <c r="A97" s="72"/>
      <c r="B97" s="73"/>
    </row>
    <row r="98" spans="1:2">
      <c r="A98" s="72"/>
      <c r="B98" s="73"/>
    </row>
    <row r="99" spans="1:2">
      <c r="A99" s="72"/>
      <c r="B99" s="73"/>
    </row>
    <row r="100" spans="1:2">
      <c r="A100" s="72"/>
      <c r="B100" s="73"/>
    </row>
    <row r="101" spans="1:2">
      <c r="A101" s="72"/>
      <c r="B101" s="73"/>
    </row>
    <row r="102" spans="1:2">
      <c r="A102" s="72"/>
      <c r="B102" s="73"/>
    </row>
    <row r="103" spans="1:2">
      <c r="A103" s="72"/>
      <c r="B103" s="73"/>
    </row>
    <row r="104" spans="1:2">
      <c r="A104" s="72"/>
      <c r="B104" s="73"/>
    </row>
    <row r="105" spans="1:2">
      <c r="A105" s="72"/>
      <c r="B105" s="73"/>
    </row>
    <row r="106" spans="1:2">
      <c r="A106" s="72"/>
      <c r="B106" s="73"/>
    </row>
    <row r="107" spans="1:2">
      <c r="A107" s="72"/>
      <c r="B107" s="73"/>
    </row>
    <row r="108" spans="1:2">
      <c r="A108" s="72"/>
      <c r="B108" s="73"/>
    </row>
    <row r="109" spans="1:2">
      <c r="A109" s="72"/>
      <c r="B109" s="73"/>
    </row>
    <row r="110" spans="1:2">
      <c r="A110" s="72"/>
      <c r="B110" s="73"/>
    </row>
    <row r="111" spans="1:2">
      <c r="A111" s="72"/>
      <c r="B111" s="73"/>
    </row>
    <row r="112" spans="1:2">
      <c r="A112" s="72"/>
      <c r="B112" s="73"/>
    </row>
    <row r="113" spans="1:2">
      <c r="A113" s="72"/>
      <c r="B113" s="73"/>
    </row>
    <row r="114" spans="1:2">
      <c r="A114" s="72"/>
      <c r="B114" s="73"/>
    </row>
    <row r="115" spans="1:2">
      <c r="A115" s="72"/>
      <c r="B115" s="73"/>
    </row>
    <row r="116" spans="1:2">
      <c r="A116" s="72"/>
      <c r="B116" s="73"/>
    </row>
    <row r="117" spans="1:2">
      <c r="A117" s="72"/>
      <c r="B117" s="73"/>
    </row>
    <row r="118" spans="1:2">
      <c r="A118" s="72"/>
      <c r="B118" s="73"/>
    </row>
    <row r="119" spans="1:2">
      <c r="A119" s="72"/>
      <c r="B119" s="73"/>
    </row>
    <row r="120" spans="1:2">
      <c r="A120" s="72"/>
      <c r="B120" s="73"/>
    </row>
    <row r="121" spans="1:2">
      <c r="A121" s="72"/>
      <c r="B121" s="73"/>
    </row>
    <row r="122" spans="1:2">
      <c r="A122" s="72"/>
      <c r="B122" s="73"/>
    </row>
    <row r="123" spans="1:2">
      <c r="A123" s="72"/>
      <c r="B123" s="73"/>
    </row>
    <row r="124" spans="1:2">
      <c r="A124" s="72"/>
      <c r="B124" s="73"/>
    </row>
    <row r="125" spans="1:2">
      <c r="A125" s="72"/>
      <c r="B125" s="73"/>
    </row>
    <row r="126" spans="1:2">
      <c r="A126" s="72"/>
      <c r="B126" s="73"/>
    </row>
    <row r="127" spans="1:2">
      <c r="A127" s="72"/>
      <c r="B127" s="73"/>
    </row>
    <row r="128" spans="1:2">
      <c r="A128" s="72"/>
      <c r="B128" s="73"/>
    </row>
    <row r="129" spans="1:2">
      <c r="A129" s="72"/>
      <c r="B129" s="73"/>
    </row>
    <row r="130" spans="1:2">
      <c r="A130" s="72"/>
      <c r="B130" s="73"/>
    </row>
    <row r="131" spans="1:2">
      <c r="A131" s="72"/>
      <c r="B131" s="73"/>
    </row>
    <row r="132" spans="1:2">
      <c r="A132" s="72"/>
      <c r="B132" s="73"/>
    </row>
    <row r="133" spans="1:2">
      <c r="A133" s="72"/>
      <c r="B133" s="73"/>
    </row>
    <row r="134" spans="1:2">
      <c r="A134" s="72"/>
      <c r="B134" s="73"/>
    </row>
    <row r="135" spans="1:2">
      <c r="A135" s="72"/>
      <c r="B135" s="73"/>
    </row>
    <row r="136" spans="1:2">
      <c r="A136" s="72"/>
      <c r="B136" s="73"/>
    </row>
    <row r="137" spans="1:2">
      <c r="A137" s="72"/>
      <c r="B137" s="73"/>
    </row>
    <row r="138" spans="1:2">
      <c r="A138" s="72"/>
      <c r="B138" s="73"/>
    </row>
    <row r="139" spans="1:2">
      <c r="A139" s="72"/>
      <c r="B139" s="73"/>
    </row>
    <row r="140" spans="1:2">
      <c r="A140" s="72"/>
      <c r="B140" s="73"/>
    </row>
    <row r="141" spans="1:2">
      <c r="A141" s="72"/>
      <c r="B141" s="73"/>
    </row>
    <row r="142" spans="1:2">
      <c r="A142" s="72"/>
      <c r="B142" s="73"/>
    </row>
    <row r="143" spans="1:2">
      <c r="A143" s="72"/>
      <c r="B143" s="73"/>
    </row>
    <row r="144" spans="1:2">
      <c r="A144" s="72"/>
      <c r="B144" s="73"/>
    </row>
    <row r="145" spans="1:2">
      <c r="A145" s="72"/>
      <c r="B145" s="73"/>
    </row>
    <row r="146" spans="1:2">
      <c r="A146" s="72"/>
      <c r="B146" s="73"/>
    </row>
    <row r="147" spans="1:2">
      <c r="A147" s="72"/>
      <c r="B147" s="73"/>
    </row>
    <row r="148" spans="1:2">
      <c r="A148" s="72"/>
      <c r="B148" s="73"/>
    </row>
    <row r="149" spans="1:2">
      <c r="A149" s="72"/>
      <c r="B149" s="73"/>
    </row>
    <row r="150" spans="1:2">
      <c r="A150" s="72"/>
      <c r="B150" s="73"/>
    </row>
    <row r="151" spans="1:2">
      <c r="A151" s="72"/>
      <c r="B151" s="73"/>
    </row>
    <row r="152" spans="1:2">
      <c r="A152" s="72"/>
      <c r="B152" s="73"/>
    </row>
    <row r="153" spans="1:2">
      <c r="A153" s="72"/>
      <c r="B153" s="73"/>
    </row>
    <row r="154" spans="1:2">
      <c r="A154" s="72"/>
      <c r="B154" s="73"/>
    </row>
    <row r="155" spans="1:2">
      <c r="A155" s="72"/>
      <c r="B155" s="73"/>
    </row>
    <row r="156" spans="1:2">
      <c r="A156" s="72"/>
      <c r="B156" s="73"/>
    </row>
    <row r="157" spans="1:2">
      <c r="A157" s="72"/>
      <c r="B157" s="73"/>
    </row>
    <row r="158" spans="1:2">
      <c r="A158" s="72"/>
      <c r="B158" s="73"/>
    </row>
    <row r="159" spans="1:2">
      <c r="A159" s="72"/>
      <c r="B159" s="73"/>
    </row>
    <row r="160" spans="1:2">
      <c r="A160" s="72"/>
      <c r="B160" s="73"/>
    </row>
    <row r="161" spans="1:2">
      <c r="A161" s="72"/>
      <c r="B161" s="73"/>
    </row>
    <row r="162" spans="1:2">
      <c r="A162" s="72"/>
      <c r="B162" s="73"/>
    </row>
    <row r="163" spans="1:2">
      <c r="A163" s="72"/>
      <c r="B163" s="73"/>
    </row>
    <row r="164" spans="1:2">
      <c r="A164" s="72"/>
      <c r="B164" s="73"/>
    </row>
    <row r="165" spans="1:2">
      <c r="A165" s="72"/>
      <c r="B165" s="73"/>
    </row>
    <row r="166" spans="1:2">
      <c r="A166" s="72"/>
      <c r="B166" s="73"/>
    </row>
    <row r="167" spans="1:2">
      <c r="A167" s="72"/>
      <c r="B167" s="73"/>
    </row>
    <row r="168" spans="1:2">
      <c r="A168" s="72"/>
      <c r="B168" s="73"/>
    </row>
    <row r="169" spans="1:2">
      <c r="A169" s="72"/>
      <c r="B169" s="73"/>
    </row>
    <row r="170" spans="1:2">
      <c r="A170" s="72"/>
      <c r="B170" s="73"/>
    </row>
    <row r="171" spans="1:2">
      <c r="A171" s="72"/>
      <c r="B171" s="73"/>
    </row>
    <row r="172" spans="1:2">
      <c r="A172" s="72"/>
      <c r="B172" s="73"/>
    </row>
    <row r="173" spans="1:2">
      <c r="A173" s="72"/>
      <c r="B173" s="73"/>
    </row>
    <row r="174" spans="1:2">
      <c r="A174" s="72"/>
      <c r="B174" s="73"/>
    </row>
    <row r="175" spans="1:2">
      <c r="A175" s="72"/>
      <c r="B175" s="73"/>
    </row>
    <row r="176" spans="1:2">
      <c r="A176" s="72"/>
      <c r="B176" s="73"/>
    </row>
    <row r="177" spans="1:2">
      <c r="A177" s="72"/>
      <c r="B177" s="73"/>
    </row>
    <row r="178" spans="1:2">
      <c r="A178" s="72"/>
      <c r="B178" s="73"/>
    </row>
    <row r="179" spans="1:2">
      <c r="A179" s="72"/>
      <c r="B179" s="73"/>
    </row>
    <row r="180" spans="1:2">
      <c r="A180" s="72"/>
      <c r="B180" s="73"/>
    </row>
    <row r="181" spans="1:2">
      <c r="A181" s="72"/>
      <c r="B181" s="73"/>
    </row>
    <row r="182" spans="1:2">
      <c r="A182" s="72"/>
      <c r="B182" s="73"/>
    </row>
    <row r="183" spans="1:2">
      <c r="A183" s="72"/>
      <c r="B183" s="73"/>
    </row>
    <row r="184" spans="1:2">
      <c r="A184" s="72"/>
      <c r="B184" s="73"/>
    </row>
    <row r="185" spans="1:2">
      <c r="A185" s="72"/>
      <c r="B185" s="73"/>
    </row>
    <row r="186" spans="1:2">
      <c r="A186" s="72"/>
      <c r="B186" s="73"/>
    </row>
    <row r="187" spans="1:2">
      <c r="A187" s="72"/>
      <c r="B187" s="73"/>
    </row>
    <row r="188" spans="1:2">
      <c r="A188" s="72"/>
      <c r="B188" s="73"/>
    </row>
    <row r="189" spans="1:2">
      <c r="A189" s="72"/>
      <c r="B189" s="73"/>
    </row>
    <row r="190" spans="1:2">
      <c r="A190" s="72"/>
      <c r="B190" s="73"/>
    </row>
    <row r="191" spans="1:2">
      <c r="A191" s="72"/>
      <c r="B191" s="73"/>
    </row>
    <row r="192" spans="1:2">
      <c r="A192" s="72"/>
      <c r="B192" s="73"/>
    </row>
    <row r="193" spans="1:2">
      <c r="A193" s="72"/>
      <c r="B193" s="73"/>
    </row>
    <row r="194" spans="1:2">
      <c r="A194" s="72"/>
      <c r="B194" s="73"/>
    </row>
    <row r="195" spans="1:2">
      <c r="A195" s="72"/>
      <c r="B195" s="73"/>
    </row>
    <row r="196" spans="1:2">
      <c r="A196" s="72"/>
      <c r="B196" s="73"/>
    </row>
    <row r="197" spans="1:2">
      <c r="A197" s="72"/>
      <c r="B197" s="73"/>
    </row>
    <row r="198" spans="1:2">
      <c r="A198" s="72"/>
      <c r="B198" s="73"/>
    </row>
    <row r="199" spans="1:2">
      <c r="A199" s="72"/>
      <c r="B199" s="73"/>
    </row>
    <row r="200" spans="1:2">
      <c r="A200" s="72"/>
      <c r="B200" s="73"/>
    </row>
    <row r="201" spans="1:2">
      <c r="A201" s="72"/>
      <c r="B201" s="73"/>
    </row>
    <row r="202" spans="1:2">
      <c r="A202" s="72"/>
      <c r="B202" s="73"/>
    </row>
    <row r="203" spans="1:2">
      <c r="A203" s="72"/>
      <c r="B203" s="73"/>
    </row>
    <row r="204" spans="1:2">
      <c r="A204" s="72"/>
      <c r="B204" s="73"/>
    </row>
    <row r="205" spans="1:2">
      <c r="A205" s="72"/>
      <c r="B205" s="73"/>
    </row>
    <row r="206" spans="1:2">
      <c r="A206" s="72"/>
      <c r="B206" s="73"/>
    </row>
    <row r="207" spans="1:2">
      <c r="A207" s="72"/>
      <c r="B207" s="73"/>
    </row>
    <row r="208" spans="1:2">
      <c r="A208" s="72"/>
      <c r="B208" s="73"/>
    </row>
    <row r="209" spans="1:2">
      <c r="A209" s="72"/>
      <c r="B209" s="73"/>
    </row>
    <row r="210" spans="1:2">
      <c r="A210" s="72"/>
      <c r="B210" s="73"/>
    </row>
    <row r="211" spans="1:2">
      <c r="A211" s="72"/>
      <c r="B211" s="73"/>
    </row>
    <row r="212" spans="1:2">
      <c r="A212" s="72"/>
      <c r="B212" s="73"/>
    </row>
    <row r="213" spans="1:2">
      <c r="A213" s="72"/>
      <c r="B213" s="73"/>
    </row>
    <row r="214" spans="1:2">
      <c r="A214" s="72"/>
      <c r="B214" s="73"/>
    </row>
    <row r="215" spans="1:2">
      <c r="A215" s="72"/>
      <c r="B215" s="73"/>
    </row>
    <row r="216" spans="1:2">
      <c r="A216" s="72"/>
      <c r="B216" s="73"/>
    </row>
    <row r="217" spans="1:2">
      <c r="A217" s="72"/>
      <c r="B217" s="73"/>
    </row>
    <row r="218" spans="1:2">
      <c r="A218" s="72"/>
      <c r="B218" s="73"/>
    </row>
    <row r="219" spans="1:2">
      <c r="A219" s="72"/>
      <c r="B219" s="73"/>
    </row>
    <row r="220" spans="1:2">
      <c r="A220" s="72"/>
      <c r="B220" s="73"/>
    </row>
    <row r="221" spans="1:2">
      <c r="A221" s="72"/>
      <c r="B221" s="73"/>
    </row>
    <row r="222" spans="1:2">
      <c r="A222" s="72"/>
      <c r="B222" s="73"/>
    </row>
    <row r="223" spans="1:2">
      <c r="A223" s="72"/>
      <c r="B223" s="73"/>
    </row>
    <row r="224" spans="1:2">
      <c r="A224" s="72"/>
      <c r="B224" s="73"/>
    </row>
    <row r="225" spans="1:2">
      <c r="A225" s="72"/>
      <c r="B225" s="73"/>
    </row>
    <row r="226" spans="1:2">
      <c r="A226" s="72"/>
      <c r="B226" s="73"/>
    </row>
    <row r="227" spans="1:2">
      <c r="A227" s="72"/>
      <c r="B227" s="73"/>
    </row>
    <row r="228" spans="1:2">
      <c r="A228" s="72"/>
      <c r="B228" s="73"/>
    </row>
    <row r="229" spans="1:2">
      <c r="A229" s="72"/>
      <c r="B229" s="73"/>
    </row>
    <row r="230" spans="1:2">
      <c r="A230" s="72"/>
      <c r="B230" s="73"/>
    </row>
    <row r="231" spans="1:2">
      <c r="A231" s="72"/>
      <c r="B231" s="73"/>
    </row>
    <row r="232" spans="1:2">
      <c r="A232" s="72"/>
      <c r="B232" s="73"/>
    </row>
    <row r="233" spans="1:2">
      <c r="A233" s="72"/>
      <c r="B233" s="73"/>
    </row>
    <row r="234" spans="1:2">
      <c r="A234" s="72"/>
      <c r="B234" s="73"/>
    </row>
    <row r="235" spans="1:2">
      <c r="A235" s="72"/>
      <c r="B235" s="73"/>
    </row>
    <row r="236" spans="1:2">
      <c r="A236" s="72"/>
      <c r="B236" s="73"/>
    </row>
    <row r="237" spans="1:2">
      <c r="A237" s="72"/>
      <c r="B237" s="73"/>
    </row>
    <row r="238" spans="1:2">
      <c r="A238" s="72"/>
      <c r="B238" s="73"/>
    </row>
    <row r="239" spans="1:2">
      <c r="A239" s="72"/>
      <c r="B239" s="73"/>
    </row>
    <row r="240" spans="1:2">
      <c r="A240" s="72"/>
      <c r="B240" s="73"/>
    </row>
    <row r="241" spans="1:2">
      <c r="A241" s="72"/>
      <c r="B241" s="73"/>
    </row>
    <row r="242" spans="1:2">
      <c r="A242" s="72"/>
      <c r="B242" s="73"/>
    </row>
    <row r="243" spans="1:2">
      <c r="A243" s="72"/>
      <c r="B243" s="73"/>
    </row>
    <row r="244" spans="1:2">
      <c r="A244" s="72"/>
      <c r="B244" s="73"/>
    </row>
    <row r="245" spans="1:2">
      <c r="A245" s="72"/>
      <c r="B245" s="73"/>
    </row>
    <row r="246" spans="1:2">
      <c r="A246" s="72"/>
      <c r="B246" s="73"/>
    </row>
    <row r="247" spans="1:2">
      <c r="A247" s="72"/>
      <c r="B247" s="73"/>
    </row>
    <row r="248" spans="1:2">
      <c r="A248" s="72"/>
      <c r="B248" s="73"/>
    </row>
    <row r="249" spans="1:2">
      <c r="A249" s="72"/>
      <c r="B249" s="73"/>
    </row>
    <row r="250" spans="1:2">
      <c r="A250" s="72"/>
      <c r="B250" s="73"/>
    </row>
    <row r="251" spans="1:2">
      <c r="A251" s="72"/>
      <c r="B251" s="73"/>
    </row>
    <row r="252" spans="1:2">
      <c r="A252" s="72"/>
      <c r="B252" s="73"/>
    </row>
    <row r="253" spans="1:2">
      <c r="A253" s="72"/>
      <c r="B253" s="73"/>
    </row>
    <row r="254" spans="1:2">
      <c r="A254" s="72"/>
      <c r="B254" s="73"/>
    </row>
    <row r="255" spans="1:2">
      <c r="A255" s="72"/>
      <c r="B255" s="73"/>
    </row>
    <row r="256" spans="1:2">
      <c r="A256" s="72"/>
      <c r="B256" s="73"/>
    </row>
    <row r="257" spans="1:2">
      <c r="A257" s="72"/>
      <c r="B257" s="73"/>
    </row>
    <row r="258" spans="1:2">
      <c r="A258" s="72"/>
      <c r="B258" s="73"/>
    </row>
    <row r="259" spans="1:2">
      <c r="A259" s="72"/>
      <c r="B259" s="73"/>
    </row>
    <row r="260" spans="1:2">
      <c r="A260" s="72"/>
      <c r="B260" s="73"/>
    </row>
    <row r="261" spans="1:2">
      <c r="A261" s="72"/>
      <c r="B261" s="73"/>
    </row>
    <row r="262" spans="1:2">
      <c r="A262" s="72"/>
      <c r="B262" s="73"/>
    </row>
    <row r="263" spans="1:2">
      <c r="A263" s="72"/>
      <c r="B263" s="73"/>
    </row>
    <row r="264" spans="1:2">
      <c r="A264" s="72"/>
      <c r="B264" s="73"/>
    </row>
    <row r="265" spans="1:2">
      <c r="A265" s="72"/>
      <c r="B265" s="73"/>
    </row>
    <row r="266" spans="1:2">
      <c r="A266" s="72"/>
      <c r="B266" s="73"/>
    </row>
    <row r="267" spans="1:2">
      <c r="A267" s="72"/>
      <c r="B267" s="73"/>
    </row>
    <row r="268" spans="1:2">
      <c r="A268" s="72"/>
      <c r="B268" s="73"/>
    </row>
    <row r="269" spans="1:2">
      <c r="A269" s="72"/>
      <c r="B269" s="73"/>
    </row>
    <row r="270" spans="1:2">
      <c r="A270" s="72"/>
      <c r="B270" s="73"/>
    </row>
    <row r="271" spans="1:2">
      <c r="A271" s="72"/>
      <c r="B271" s="73"/>
    </row>
    <row r="272" spans="1:2">
      <c r="A272" s="72"/>
      <c r="B272" s="73"/>
    </row>
    <row r="273" spans="1:2">
      <c r="A273" s="72"/>
      <c r="B273" s="73"/>
    </row>
    <row r="274" spans="1:2">
      <c r="A274" s="72"/>
      <c r="B274" s="73"/>
    </row>
    <row r="275" spans="1:2">
      <c r="A275" s="72"/>
      <c r="B275" s="73"/>
    </row>
    <row r="276" spans="1:2">
      <c r="A276" s="72"/>
      <c r="B276" s="73"/>
    </row>
    <row r="277" spans="1:2">
      <c r="A277" s="72"/>
      <c r="B277" s="73"/>
    </row>
    <row r="278" spans="1:2">
      <c r="A278" s="72"/>
      <c r="B278" s="73"/>
    </row>
    <row r="279" spans="1:2">
      <c r="A279" s="72"/>
      <c r="B279" s="73"/>
    </row>
    <row r="280" spans="1:2">
      <c r="A280" s="72"/>
      <c r="B280" s="73"/>
    </row>
    <row r="281" spans="1:2">
      <c r="A281" s="72"/>
      <c r="B281" s="73"/>
    </row>
    <row r="282" spans="1:2">
      <c r="A282" s="72"/>
      <c r="B282" s="73"/>
    </row>
    <row r="283" spans="1:2">
      <c r="A283" s="72"/>
      <c r="B283" s="73"/>
    </row>
    <row r="284" spans="1:2">
      <c r="A284" s="72"/>
      <c r="B284" s="73"/>
    </row>
    <row r="285" spans="1:2">
      <c r="A285" s="72"/>
      <c r="B285" s="73"/>
    </row>
    <row r="286" spans="1:2">
      <c r="A286" s="72"/>
      <c r="B286" s="73"/>
    </row>
    <row r="287" spans="1:2">
      <c r="A287" s="72"/>
      <c r="B287" s="73"/>
    </row>
    <row r="288" spans="1:2">
      <c r="A288" s="72"/>
      <c r="B288" s="73"/>
    </row>
    <row r="289" spans="1:2">
      <c r="A289" s="72"/>
      <c r="B289" s="73"/>
    </row>
    <row r="290" spans="1:2">
      <c r="A290" s="72"/>
      <c r="B290" s="73"/>
    </row>
    <row r="291" spans="1:2">
      <c r="A291" s="72"/>
      <c r="B291" s="73"/>
    </row>
    <row r="292" spans="1:2">
      <c r="A292" s="72"/>
      <c r="B292" s="73"/>
    </row>
    <row r="293" spans="1:2">
      <c r="A293" s="72"/>
      <c r="B293" s="73"/>
    </row>
    <row r="294" spans="1:2">
      <c r="A294" s="72"/>
      <c r="B294" s="73"/>
    </row>
    <row r="295" spans="1:2">
      <c r="A295" s="72"/>
      <c r="B295" s="73"/>
    </row>
    <row r="296" spans="1:2">
      <c r="A296" s="72"/>
      <c r="B296" s="73"/>
    </row>
    <row r="297" spans="1:2">
      <c r="A297" s="72"/>
      <c r="B297" s="73"/>
    </row>
    <row r="298" spans="1:2">
      <c r="A298" s="72"/>
      <c r="B298" s="73"/>
    </row>
    <row r="299" spans="1:2">
      <c r="A299" s="72"/>
      <c r="B299" s="73"/>
    </row>
    <row r="300" spans="1:2">
      <c r="A300" s="72"/>
      <c r="B300" s="73"/>
    </row>
    <row r="301" spans="1:2">
      <c r="A301" s="72"/>
      <c r="B301" s="73"/>
    </row>
    <row r="302" spans="1:2">
      <c r="A302" s="72"/>
      <c r="B302" s="73"/>
    </row>
    <row r="303" spans="1:2">
      <c r="A303" s="72"/>
      <c r="B303" s="73"/>
    </row>
    <row r="304" spans="1:2">
      <c r="A304" s="72"/>
      <c r="B304" s="73"/>
    </row>
    <row r="305" spans="1:2">
      <c r="A305" s="72"/>
      <c r="B305" s="73"/>
    </row>
    <row r="306" spans="1:2">
      <c r="A306" s="72"/>
      <c r="B306" s="73"/>
    </row>
    <row r="307" spans="1:2">
      <c r="A307" s="72"/>
      <c r="B307" s="73"/>
    </row>
    <row r="308" spans="1:2">
      <c r="A308" s="72"/>
      <c r="B308" s="73"/>
    </row>
    <row r="309" spans="1:2">
      <c r="A309" s="72"/>
      <c r="B309" s="73"/>
    </row>
    <row r="310" spans="1:2">
      <c r="A310" s="72"/>
      <c r="B310" s="73"/>
    </row>
    <row r="311" spans="1:2">
      <c r="A311" s="72"/>
      <c r="B311" s="73"/>
    </row>
    <row r="312" spans="1:2">
      <c r="A312" s="72"/>
      <c r="B312" s="73"/>
    </row>
    <row r="313" spans="1:2">
      <c r="A313" s="72"/>
      <c r="B313" s="73"/>
    </row>
    <row r="314" spans="1:2">
      <c r="A314" s="72"/>
      <c r="B314" s="73"/>
    </row>
    <row r="315" spans="1:2">
      <c r="A315" s="72"/>
      <c r="B315" s="73"/>
    </row>
    <row r="316" spans="1:2">
      <c r="A316" s="72"/>
      <c r="B316" s="73"/>
    </row>
    <row r="317" spans="1:2">
      <c r="A317" s="72"/>
      <c r="B317" s="73"/>
    </row>
    <row r="318" spans="1:2">
      <c r="A318" s="72"/>
      <c r="B318" s="73"/>
    </row>
    <row r="319" spans="1:2">
      <c r="A319" s="72"/>
      <c r="B319" s="73"/>
    </row>
    <row r="320" spans="1:2">
      <c r="A320" s="72"/>
      <c r="B320" s="73"/>
    </row>
    <row r="321" spans="1:2">
      <c r="A321" s="72"/>
      <c r="B321" s="73"/>
    </row>
    <row r="322" spans="1:2">
      <c r="A322" s="72"/>
      <c r="B322" s="73"/>
    </row>
    <row r="323" spans="1:2">
      <c r="A323" s="72"/>
      <c r="B323" s="73"/>
    </row>
    <row r="324" spans="1:2">
      <c r="A324" s="72"/>
      <c r="B324" s="73"/>
    </row>
    <row r="325" spans="1:2">
      <c r="A325" s="72"/>
      <c r="B325" s="73"/>
    </row>
    <row r="326" spans="1:2">
      <c r="A326" s="72"/>
      <c r="B326" s="73"/>
    </row>
    <row r="327" spans="1:2">
      <c r="A327" s="72"/>
      <c r="B327" s="73"/>
    </row>
    <row r="328" spans="1:2">
      <c r="A328" s="72"/>
      <c r="B328" s="73"/>
    </row>
    <row r="329" spans="1:2">
      <c r="A329" s="72"/>
      <c r="B329" s="73"/>
    </row>
    <row r="330" spans="1:2">
      <c r="A330" s="72"/>
      <c r="B330" s="73"/>
    </row>
    <row r="331" spans="1:2">
      <c r="A331" s="72"/>
      <c r="B331" s="73"/>
    </row>
    <row r="332" spans="1:2">
      <c r="A332" s="72"/>
      <c r="B332" s="73"/>
    </row>
    <row r="333" spans="1:2">
      <c r="A333" s="72"/>
      <c r="B333" s="73"/>
    </row>
    <row r="334" spans="1:2">
      <c r="A334" s="72"/>
      <c r="B334" s="73"/>
    </row>
    <row r="335" spans="1:2">
      <c r="A335" s="72"/>
      <c r="B335" s="73"/>
    </row>
    <row r="336" spans="1:2">
      <c r="A336" s="72"/>
      <c r="B336" s="73"/>
    </row>
    <row r="337" spans="1:2">
      <c r="A337" s="72"/>
      <c r="B337" s="73"/>
    </row>
    <row r="338" spans="1:2">
      <c r="A338" s="72"/>
      <c r="B338" s="73"/>
    </row>
    <row r="339" spans="1:2">
      <c r="A339" s="72"/>
      <c r="B339" s="73"/>
    </row>
    <row r="340" spans="1:2">
      <c r="A340" s="72"/>
      <c r="B340" s="73"/>
    </row>
    <row r="341" spans="1:2">
      <c r="A341" s="72"/>
      <c r="B341" s="73"/>
    </row>
    <row r="342" spans="1:2">
      <c r="A342" s="72"/>
      <c r="B342" s="73"/>
    </row>
    <row r="343" spans="1:2">
      <c r="A343" s="72"/>
      <c r="B343" s="73"/>
    </row>
    <row r="344" spans="1:2">
      <c r="A344" s="72"/>
      <c r="B344" s="73"/>
    </row>
    <row r="345" spans="1:2">
      <c r="A345" s="72"/>
      <c r="B345" s="73"/>
    </row>
    <row r="346" spans="1:2">
      <c r="A346" s="72"/>
      <c r="B346" s="73"/>
    </row>
    <row r="347" spans="1:2">
      <c r="A347" s="72"/>
      <c r="B347" s="73"/>
    </row>
    <row r="348" spans="1:2">
      <c r="A348" s="72"/>
      <c r="B348" s="73"/>
    </row>
    <row r="349" spans="1:2">
      <c r="A349" s="72"/>
      <c r="B349" s="73"/>
    </row>
    <row r="350" spans="1:2">
      <c r="A350" s="72"/>
      <c r="B350" s="73"/>
    </row>
    <row r="351" spans="1:2">
      <c r="A351" s="72"/>
      <c r="B351" s="73"/>
    </row>
    <row r="352" spans="1:2">
      <c r="A352" s="72"/>
      <c r="B352" s="73"/>
    </row>
    <row r="353" spans="1:2">
      <c r="A353" s="72"/>
      <c r="B353" s="73"/>
    </row>
    <row r="354" spans="1:2">
      <c r="A354" s="72"/>
      <c r="B354" s="73"/>
    </row>
    <row r="355" spans="1:2">
      <c r="A355" s="72"/>
      <c r="B355" s="73"/>
    </row>
    <row r="356" spans="1:2">
      <c r="A356" s="72"/>
      <c r="B356" s="73"/>
    </row>
  </sheetData>
  <mergeCells count="8">
    <mergeCell ref="A28:B356"/>
    <mergeCell ref="A1:J1"/>
    <mergeCell ref="C24:E24"/>
    <mergeCell ref="C25:E25"/>
    <mergeCell ref="C26:E26"/>
    <mergeCell ref="C27:E27"/>
    <mergeCell ref="A2:F3"/>
    <mergeCell ref="A4: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H14"/>
  <sheetViews>
    <sheetView workbookViewId="0">
      <selection activeCell="A3" sqref="A3:H3"/>
    </sheetView>
  </sheetViews>
  <sheetFormatPr defaultColWidth="9.140625" defaultRowHeight="15"/>
  <cols>
    <col min="1" max="1" width="9.28515625" style="8" bestFit="1" customWidth="1"/>
    <col min="2" max="2" width="42.28515625" style="9" customWidth="1"/>
    <col min="3" max="3" width="9.28515625" style="1" bestFit="1" customWidth="1"/>
    <col min="4" max="4" width="9.140625" style="10"/>
    <col min="5" max="5" width="10.85546875" style="1" bestFit="1" customWidth="1"/>
    <col min="6" max="6" width="16" style="11" bestFit="1" customWidth="1"/>
    <col min="7" max="7" width="9.140625" style="1" hidden="1" customWidth="1"/>
    <col min="8" max="8" width="5.5703125" style="1" hidden="1" customWidth="1"/>
    <col min="9" max="16384" width="9.140625" style="1"/>
  </cols>
  <sheetData>
    <row r="1" spans="1:8" ht="40.15" customHeight="1">
      <c r="A1" s="68" t="s">
        <v>0</v>
      </c>
      <c r="B1" s="68"/>
      <c r="C1" s="68"/>
      <c r="D1" s="68"/>
      <c r="E1" s="68"/>
      <c r="F1" s="68"/>
      <c r="G1" s="6"/>
      <c r="H1" s="6"/>
    </row>
    <row r="2" spans="1:8" ht="21.6" customHeight="1">
      <c r="A2" s="68" t="s">
        <v>1</v>
      </c>
      <c r="B2" s="68"/>
      <c r="C2" s="68"/>
      <c r="D2" s="68"/>
      <c r="E2" s="68"/>
      <c r="F2" s="68"/>
      <c r="G2" s="6"/>
      <c r="H2" s="6"/>
    </row>
    <row r="3" spans="1:8" ht="33" customHeight="1">
      <c r="A3" s="90" t="s">
        <v>133</v>
      </c>
      <c r="B3" s="91"/>
      <c r="C3" s="91"/>
      <c r="D3" s="91"/>
      <c r="E3" s="91"/>
      <c r="F3" s="91"/>
      <c r="G3" s="91"/>
      <c r="H3" s="92"/>
    </row>
    <row r="4" spans="1:8" ht="26.25" customHeight="1">
      <c r="A4" s="2" t="s">
        <v>3</v>
      </c>
      <c r="B4" s="2" t="s">
        <v>4</v>
      </c>
      <c r="C4" s="2" t="s">
        <v>5</v>
      </c>
      <c r="D4" s="2" t="s">
        <v>6</v>
      </c>
      <c r="E4" s="2" t="s">
        <v>7</v>
      </c>
      <c r="F4" s="2" t="s">
        <v>8</v>
      </c>
      <c r="G4" s="6"/>
      <c r="H4" s="6"/>
    </row>
    <row r="5" spans="1:8" ht="156.75">
      <c r="A5" s="60" t="s">
        <v>134</v>
      </c>
      <c r="B5" s="61" t="s">
        <v>135</v>
      </c>
      <c r="C5" s="62">
        <f>[2]ESTIMATE!G7</f>
        <v>35.68</v>
      </c>
      <c r="D5" s="62" t="s">
        <v>136</v>
      </c>
      <c r="E5" s="62">
        <f>[2]ESTIMATE!I7</f>
        <v>4961.7299999999996</v>
      </c>
      <c r="F5" s="62">
        <f>ROUND(C5*E5,2)</f>
        <v>177034.53</v>
      </c>
    </row>
    <row r="6" spans="1:8" ht="71.25">
      <c r="A6" s="63" t="s">
        <v>137</v>
      </c>
      <c r="B6" s="64" t="s">
        <v>138</v>
      </c>
      <c r="C6" s="65">
        <f>[2]ESTIMATE!G13</f>
        <v>23.430000000000003</v>
      </c>
      <c r="D6" s="65" t="s">
        <v>139</v>
      </c>
      <c r="E6" s="65">
        <f>[2]ESTIMATE!I13</f>
        <v>194.5</v>
      </c>
      <c r="F6" s="65">
        <f t="shared" ref="F6:F9" si="0">ROUND(C6*E6,2)</f>
        <v>4557.1400000000003</v>
      </c>
    </row>
    <row r="7" spans="1:8" ht="15.75">
      <c r="A7" s="3">
        <v>7</v>
      </c>
      <c r="B7" s="63" t="s">
        <v>103</v>
      </c>
      <c r="C7" s="65"/>
      <c r="D7" s="65" t="s">
        <v>136</v>
      </c>
      <c r="E7" s="65"/>
      <c r="F7" s="65"/>
    </row>
    <row r="8" spans="1:8" ht="15.75">
      <c r="A8" s="3" t="s">
        <v>22</v>
      </c>
      <c r="B8" s="64" t="s">
        <v>140</v>
      </c>
      <c r="C8" s="65">
        <f>[2]ESTIMATE!G17</f>
        <v>15.34</v>
      </c>
      <c r="D8" s="65" t="s">
        <v>136</v>
      </c>
      <c r="E8" s="65">
        <f>[2]ESTIMATE!I17</f>
        <v>848.82</v>
      </c>
      <c r="F8" s="65">
        <f t="shared" si="0"/>
        <v>13020.9</v>
      </c>
    </row>
    <row r="9" spans="1:8" ht="15.75">
      <c r="A9" s="3" t="s">
        <v>24</v>
      </c>
      <c r="B9" s="64" t="s">
        <v>141</v>
      </c>
      <c r="C9" s="65">
        <f>[2]ESTIMATE!G18</f>
        <v>30.68</v>
      </c>
      <c r="D9" s="65" t="s">
        <v>136</v>
      </c>
      <c r="E9" s="65">
        <f>[2]ESTIMATE!I18</f>
        <v>447.06</v>
      </c>
      <c r="F9" s="65">
        <f t="shared" si="0"/>
        <v>13715.8</v>
      </c>
    </row>
    <row r="10" spans="1:8" ht="15.75">
      <c r="A10" s="4"/>
      <c r="B10" s="5"/>
      <c r="C10" s="88" t="s">
        <v>132</v>
      </c>
      <c r="D10" s="88"/>
      <c r="E10" s="88"/>
      <c r="F10" s="66">
        <f>SUM(F5:F9)</f>
        <v>208328.37</v>
      </c>
    </row>
    <row r="11" spans="1:8" ht="15.75">
      <c r="A11" s="4"/>
      <c r="B11" s="5"/>
      <c r="C11" s="88" t="s">
        <v>110</v>
      </c>
      <c r="D11" s="88"/>
      <c r="E11" s="88"/>
      <c r="F11" s="66">
        <f>ROUND(F10*18%,2)</f>
        <v>37499.11</v>
      </c>
    </row>
    <row r="12" spans="1:8" ht="15.75">
      <c r="A12" s="4"/>
      <c r="B12" s="5"/>
      <c r="C12" s="88" t="s">
        <v>132</v>
      </c>
      <c r="D12" s="88"/>
      <c r="E12" s="88"/>
      <c r="F12" s="66">
        <f>SUM(F10:F11)</f>
        <v>245827.47999999998</v>
      </c>
    </row>
    <row r="13" spans="1:8" ht="15.75">
      <c r="A13" s="4"/>
      <c r="B13" s="5"/>
      <c r="C13" s="88" t="s">
        <v>112</v>
      </c>
      <c r="D13" s="88"/>
      <c r="E13" s="88"/>
      <c r="F13" s="66">
        <f>ROUND(F12*0.01,2)</f>
        <v>2458.27</v>
      </c>
    </row>
    <row r="14" spans="1:8" ht="15.75">
      <c r="A14" s="4"/>
      <c r="B14" s="5"/>
      <c r="C14" s="89" t="s">
        <v>142</v>
      </c>
      <c r="D14" s="89"/>
      <c r="E14" s="89"/>
      <c r="F14" s="66">
        <f>SUM(F12:F13)</f>
        <v>248285.74999999997</v>
      </c>
    </row>
  </sheetData>
  <mergeCells count="8">
    <mergeCell ref="C13:E13"/>
    <mergeCell ref="C14:E14"/>
    <mergeCell ref="A1:F1"/>
    <mergeCell ref="A2:F2"/>
    <mergeCell ref="A3:H3"/>
    <mergeCell ref="C10:E10"/>
    <mergeCell ref="C11:E11"/>
    <mergeCell ref="C12:E12"/>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24"/>
  <sheetViews>
    <sheetView topLeftCell="A16" workbookViewId="0">
      <selection activeCell="B3" sqref="B3"/>
    </sheetView>
  </sheetViews>
  <sheetFormatPr defaultRowHeight="15"/>
  <cols>
    <col min="1" max="1" width="10.42578125" customWidth="1"/>
    <col min="2" max="2" width="47.140625" customWidth="1"/>
    <col min="3" max="3" width="12.140625" customWidth="1"/>
    <col min="4" max="4" width="12.42578125" customWidth="1"/>
    <col min="5" max="5" width="12.28515625" customWidth="1"/>
    <col min="6" max="6" width="20.42578125" style="38" customWidth="1"/>
  </cols>
  <sheetData>
    <row r="1" spans="1:6" ht="63.6" customHeight="1">
      <c r="A1" s="13"/>
      <c r="B1" s="98" t="s">
        <v>77</v>
      </c>
      <c r="C1" s="99"/>
      <c r="D1" s="99"/>
      <c r="E1" s="99"/>
      <c r="F1" s="100"/>
    </row>
    <row r="2" spans="1:6" ht="34.9" customHeight="1">
      <c r="A2" s="14"/>
      <c r="B2" s="101" t="s">
        <v>78</v>
      </c>
      <c r="C2" s="101"/>
      <c r="D2" s="101"/>
      <c r="E2" s="101"/>
      <c r="F2" s="101"/>
    </row>
    <row r="3" spans="1:6" ht="39.6" customHeight="1">
      <c r="A3" s="2" t="s">
        <v>79</v>
      </c>
      <c r="B3" s="15" t="s">
        <v>80</v>
      </c>
      <c r="C3" s="16" t="s">
        <v>81</v>
      </c>
      <c r="D3" s="15" t="s">
        <v>82</v>
      </c>
      <c r="E3" s="17" t="s">
        <v>83</v>
      </c>
      <c r="F3" s="18" t="s">
        <v>84</v>
      </c>
    </row>
    <row r="4" spans="1:6" ht="157.5">
      <c r="A4" s="19" t="s">
        <v>85</v>
      </c>
      <c r="B4" s="20" t="s">
        <v>86</v>
      </c>
      <c r="C4" s="21">
        <f>[3]Estimate!G6</f>
        <v>64.64</v>
      </c>
      <c r="D4" s="22" t="s">
        <v>87</v>
      </c>
      <c r="E4" s="23">
        <f>[3]Estimate!I6</f>
        <v>151.82</v>
      </c>
      <c r="F4" s="21">
        <f>PRODUCT(C4,E4)</f>
        <v>9813.6448</v>
      </c>
    </row>
    <row r="5" spans="1:6" ht="157.5">
      <c r="A5" s="19" t="s">
        <v>88</v>
      </c>
      <c r="B5" s="20" t="s">
        <v>89</v>
      </c>
      <c r="C5" s="21">
        <f>[3]Estimate!G10</f>
        <v>5.0999999999999996</v>
      </c>
      <c r="D5" s="21" t="s">
        <v>65</v>
      </c>
      <c r="E5" s="23">
        <f>[3]Estimate!I10</f>
        <v>589.51</v>
      </c>
      <c r="F5" s="21">
        <f t="shared" ref="F5:F11" si="0">PRODUCT(C5,E5)</f>
        <v>3006.5009999999997</v>
      </c>
    </row>
    <row r="6" spans="1:6" ht="126">
      <c r="A6" s="19" t="s">
        <v>90</v>
      </c>
      <c r="B6" s="20" t="s">
        <v>91</v>
      </c>
      <c r="C6" s="21">
        <f>[3]Estimate!G14</f>
        <v>8.56</v>
      </c>
      <c r="D6" s="21" t="s">
        <v>65</v>
      </c>
      <c r="E6" s="23">
        <f>[3]Estimate!I14</f>
        <v>1756.4</v>
      </c>
      <c r="F6" s="21">
        <f t="shared" si="0"/>
        <v>15034.784000000001</v>
      </c>
    </row>
    <row r="7" spans="1:6" ht="172.15" customHeight="1">
      <c r="A7" s="19" t="s">
        <v>92</v>
      </c>
      <c r="B7" s="24" t="s">
        <v>93</v>
      </c>
      <c r="C7" s="21">
        <f>[3]Estimate!G19</f>
        <v>20.32</v>
      </c>
      <c r="D7" s="21" t="s">
        <v>94</v>
      </c>
      <c r="E7" s="23">
        <f>[3]Estimate!I19</f>
        <v>6082.45</v>
      </c>
      <c r="F7" s="21">
        <f t="shared" si="0"/>
        <v>123595.38399999999</v>
      </c>
    </row>
    <row r="8" spans="1:6" ht="127.9" customHeight="1">
      <c r="A8" s="19" t="s">
        <v>95</v>
      </c>
      <c r="B8" s="25" t="s">
        <v>96</v>
      </c>
      <c r="C8" s="21">
        <f>[3]Estimate!G23</f>
        <v>10.199999999999999</v>
      </c>
      <c r="D8" s="21" t="s">
        <v>65</v>
      </c>
      <c r="E8" s="23">
        <f>[3]Estimate!I23</f>
        <v>6308.87</v>
      </c>
      <c r="F8" s="21">
        <f t="shared" si="0"/>
        <v>64350.473999999995</v>
      </c>
    </row>
    <row r="9" spans="1:6" ht="90" customHeight="1">
      <c r="A9" s="19" t="s">
        <v>97</v>
      </c>
      <c r="B9" s="20" t="s">
        <v>98</v>
      </c>
      <c r="C9" s="21"/>
      <c r="D9" s="21"/>
      <c r="E9" s="23"/>
      <c r="F9" s="21"/>
    </row>
    <row r="10" spans="1:6" ht="29.45" customHeight="1">
      <c r="A10" s="19"/>
      <c r="B10" s="26" t="s">
        <v>99</v>
      </c>
      <c r="C10" s="21">
        <f>[3]Estimate!G28</f>
        <v>0.98299999999999998</v>
      </c>
      <c r="D10" s="21" t="s">
        <v>71</v>
      </c>
      <c r="E10" s="23">
        <f>[3]Estimate!I28</f>
        <v>83314.02</v>
      </c>
      <c r="F10" s="21">
        <f t="shared" si="0"/>
        <v>81897.681660000002</v>
      </c>
    </row>
    <row r="11" spans="1:6" ht="28.9" customHeight="1">
      <c r="A11" s="2"/>
      <c r="B11" s="26" t="s">
        <v>100</v>
      </c>
      <c r="C11" s="21">
        <f>[3]Estimate!G30</f>
        <v>1.603</v>
      </c>
      <c r="D11" s="21" t="s">
        <v>65</v>
      </c>
      <c r="E11" s="23">
        <f>[3]Estimate!I30</f>
        <v>82096.539999999994</v>
      </c>
      <c r="F11" s="21">
        <f t="shared" si="0"/>
        <v>131600.75361999997</v>
      </c>
    </row>
    <row r="12" spans="1:6" ht="67.150000000000006" customHeight="1">
      <c r="A12" s="19" t="s">
        <v>101</v>
      </c>
      <c r="B12" s="27" t="s">
        <v>102</v>
      </c>
      <c r="C12" s="21">
        <f>[3]Estimate!G36</f>
        <v>245.35</v>
      </c>
      <c r="D12" s="15" t="s">
        <v>65</v>
      </c>
      <c r="E12" s="23">
        <f>[3]Estimate!I36</f>
        <v>194.5</v>
      </c>
      <c r="F12" s="21">
        <f>PRODUCT(C12,E12)</f>
        <v>47720.574999999997</v>
      </c>
    </row>
    <row r="13" spans="1:6" ht="24" customHeight="1">
      <c r="A13" s="102" t="s">
        <v>103</v>
      </c>
      <c r="B13" s="103"/>
      <c r="C13" s="103"/>
      <c r="D13" s="103"/>
      <c r="E13" s="104"/>
      <c r="F13" s="28"/>
    </row>
    <row r="14" spans="1:6" ht="19.149999999999999" customHeight="1">
      <c r="A14" s="29"/>
      <c r="B14" s="30" t="s">
        <v>104</v>
      </c>
      <c r="C14" s="21">
        <f>[3]Estimate!G38</f>
        <v>13.129999999999999</v>
      </c>
      <c r="D14" s="21" t="s">
        <v>71</v>
      </c>
      <c r="E14" s="23">
        <f>[3]Estimate!I38</f>
        <v>848.82</v>
      </c>
      <c r="F14" s="21">
        <f>PRODUCT(C14,E14)</f>
        <v>11145.006600000001</v>
      </c>
    </row>
    <row r="15" spans="1:6" ht="19.149999999999999" customHeight="1">
      <c r="A15" s="29"/>
      <c r="B15" s="31" t="s">
        <v>105</v>
      </c>
      <c r="C15" s="21">
        <f>[3]Estimate!G39</f>
        <v>5.0999999999999996</v>
      </c>
      <c r="D15" s="21" t="s">
        <v>65</v>
      </c>
      <c r="E15" s="23">
        <f>[3]Estimate!I39</f>
        <v>328.02</v>
      </c>
      <c r="F15" s="21">
        <f>PRODUCT(C15,E15)</f>
        <v>1672.9019999999998</v>
      </c>
    </row>
    <row r="16" spans="1:6" ht="18" customHeight="1">
      <c r="A16" s="29"/>
      <c r="B16" s="30" t="s">
        <v>106</v>
      </c>
      <c r="C16" s="21">
        <f>[3]Estimate!G40</f>
        <v>26.25</v>
      </c>
      <c r="D16" s="21" t="s">
        <v>65</v>
      </c>
      <c r="E16" s="23">
        <f>[3]Estimate!I40</f>
        <v>447.06</v>
      </c>
      <c r="F16" s="21">
        <f>PRODUCT(C16,E16)</f>
        <v>11735.325000000001</v>
      </c>
    </row>
    <row r="17" spans="1:6" ht="20.45" customHeight="1">
      <c r="A17" s="29"/>
      <c r="B17" s="30" t="s">
        <v>107</v>
      </c>
      <c r="C17" s="21">
        <f>[3]Estimate!G41</f>
        <v>8.56</v>
      </c>
      <c r="D17" s="21" t="s">
        <v>108</v>
      </c>
      <c r="E17" s="23">
        <f>[3]Estimate!I41</f>
        <v>679.66</v>
      </c>
      <c r="F17" s="21">
        <f>PRODUCT(C17,E17)</f>
        <v>5817.8896000000004</v>
      </c>
    </row>
    <row r="18" spans="1:6" ht="24" customHeight="1">
      <c r="A18" s="14"/>
      <c r="B18" s="30" t="s">
        <v>109</v>
      </c>
      <c r="C18" s="21">
        <f>[3]Estimate!G42</f>
        <v>64.64</v>
      </c>
      <c r="D18" s="21" t="s">
        <v>65</v>
      </c>
      <c r="E18" s="23">
        <f>[3]Estimate!I42</f>
        <v>117.54</v>
      </c>
      <c r="F18" s="21">
        <f>PRODUCT(C18:E18)</f>
        <v>7597.7856000000002</v>
      </c>
    </row>
    <row r="19" spans="1:6" ht="22.15" customHeight="1">
      <c r="A19" s="32"/>
      <c r="B19" s="105" t="s">
        <v>32</v>
      </c>
      <c r="C19" s="105"/>
      <c r="D19" s="105"/>
      <c r="E19" s="106"/>
      <c r="F19" s="33">
        <f>SUM(F4:F18)</f>
        <v>514988.70688000001</v>
      </c>
    </row>
    <row r="20" spans="1:6" ht="21.6" customHeight="1">
      <c r="A20" s="29"/>
      <c r="B20" s="93" t="s">
        <v>110</v>
      </c>
      <c r="C20" s="94"/>
      <c r="D20" s="94"/>
      <c r="E20" s="95"/>
      <c r="F20" s="34">
        <f>ROUND(F19*18%,2)</f>
        <v>92697.97</v>
      </c>
    </row>
    <row r="21" spans="1:6" ht="21.6" customHeight="1">
      <c r="A21" s="35"/>
      <c r="B21" s="36"/>
      <c r="C21" s="93" t="s">
        <v>111</v>
      </c>
      <c r="D21" s="94"/>
      <c r="E21" s="95"/>
      <c r="F21" s="37">
        <f>F19+F20</f>
        <v>607686.67688000004</v>
      </c>
    </row>
    <row r="22" spans="1:6" ht="21.6" customHeight="1">
      <c r="A22" s="35"/>
      <c r="B22" s="36"/>
      <c r="C22" s="93" t="s">
        <v>112</v>
      </c>
      <c r="D22" s="94"/>
      <c r="E22" s="95"/>
      <c r="F22" s="34">
        <f>ROUND(F21*1%,2)</f>
        <v>6076.87</v>
      </c>
    </row>
    <row r="23" spans="1:6" ht="21.6" customHeight="1">
      <c r="A23" s="35"/>
      <c r="B23" s="36"/>
      <c r="C23" s="93" t="s">
        <v>32</v>
      </c>
      <c r="D23" s="94"/>
      <c r="E23" s="95"/>
      <c r="F23" s="37">
        <f>F21+F22</f>
        <v>613763.54688000004</v>
      </c>
    </row>
    <row r="24" spans="1:6" ht="65.25" customHeight="1">
      <c r="A24" s="96"/>
      <c r="B24" s="97"/>
      <c r="C24" s="97"/>
      <c r="D24" s="97"/>
      <c r="E24" s="97"/>
      <c r="F24" s="97"/>
    </row>
  </sheetData>
  <mergeCells count="9">
    <mergeCell ref="C22:E22"/>
    <mergeCell ref="C23:E23"/>
    <mergeCell ref="A24:F24"/>
    <mergeCell ref="B1:F1"/>
    <mergeCell ref="B2:F2"/>
    <mergeCell ref="A13:E13"/>
    <mergeCell ref="B19:E19"/>
    <mergeCell ref="B20:E20"/>
    <mergeCell ref="C21:E21"/>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23"/>
  <sheetViews>
    <sheetView workbookViewId="0">
      <selection activeCell="B5" sqref="B5"/>
    </sheetView>
  </sheetViews>
  <sheetFormatPr defaultRowHeight="15"/>
  <cols>
    <col min="1" max="1" width="11.42578125" style="8" customWidth="1"/>
    <col min="2" max="2" width="42.85546875" style="9" customWidth="1"/>
    <col min="3" max="3" width="9.140625" style="1"/>
    <col min="4" max="4" width="9.140625" style="10"/>
    <col min="5" max="5" width="9.140625" style="1"/>
    <col min="6" max="6" width="16.42578125" style="11" customWidth="1"/>
    <col min="7" max="16384" width="9.140625" style="1"/>
  </cols>
  <sheetData>
    <row r="1" spans="1:6" ht="18.75">
      <c r="A1" s="68" t="s">
        <v>0</v>
      </c>
      <c r="B1" s="68"/>
      <c r="C1" s="68"/>
      <c r="D1" s="68"/>
      <c r="E1" s="68"/>
      <c r="F1" s="68"/>
    </row>
    <row r="2" spans="1:6" ht="18.75">
      <c r="A2" s="68" t="s">
        <v>1</v>
      </c>
      <c r="B2" s="68"/>
      <c r="C2" s="68"/>
      <c r="D2" s="68"/>
      <c r="E2" s="68"/>
      <c r="F2" s="68"/>
    </row>
    <row r="3" spans="1:6" ht="59.25" customHeight="1">
      <c r="A3" s="69" t="s">
        <v>143</v>
      </c>
      <c r="B3" s="69"/>
      <c r="C3" s="69"/>
      <c r="D3" s="69"/>
      <c r="E3" s="69"/>
      <c r="F3" s="69"/>
    </row>
    <row r="4" spans="1:6">
      <c r="A4" s="2" t="s">
        <v>3</v>
      </c>
      <c r="B4" s="2" t="s">
        <v>4</v>
      </c>
      <c r="C4" s="2" t="s">
        <v>5</v>
      </c>
      <c r="D4" s="2" t="s">
        <v>6</v>
      </c>
      <c r="E4" s="2" t="s">
        <v>7</v>
      </c>
      <c r="F4" s="2" t="s">
        <v>8</v>
      </c>
    </row>
    <row r="5" spans="1:6" ht="120">
      <c r="A5" s="3" t="s">
        <v>144</v>
      </c>
      <c r="B5" s="3" t="s">
        <v>39</v>
      </c>
      <c r="C5" s="3">
        <v>34.520000000000003</v>
      </c>
      <c r="D5" s="3" t="s">
        <v>11</v>
      </c>
      <c r="E5" s="3">
        <v>151.82</v>
      </c>
      <c r="F5" s="3">
        <f t="shared" ref="F5:F18" si="0">C5*E5</f>
        <v>5240.8263999999999</v>
      </c>
    </row>
    <row r="6" spans="1:6" ht="120">
      <c r="A6" s="3" t="s">
        <v>145</v>
      </c>
      <c r="B6" s="3" t="s">
        <v>13</v>
      </c>
      <c r="C6" s="3">
        <v>1.7</v>
      </c>
      <c r="D6" s="3" t="s">
        <v>11</v>
      </c>
      <c r="E6" s="3">
        <v>347.85</v>
      </c>
      <c r="F6" s="3">
        <f t="shared" si="0"/>
        <v>591.34500000000003</v>
      </c>
    </row>
    <row r="7" spans="1:6" ht="90">
      <c r="A7" s="3" t="s">
        <v>146</v>
      </c>
      <c r="B7" s="3" t="s">
        <v>15</v>
      </c>
      <c r="C7" s="3">
        <v>4.3499999999999996</v>
      </c>
      <c r="D7" s="3" t="s">
        <v>11</v>
      </c>
      <c r="E7" s="3">
        <v>1756.4</v>
      </c>
      <c r="F7" s="3">
        <f t="shared" si="0"/>
        <v>7640.34</v>
      </c>
    </row>
    <row r="8" spans="1:6" ht="135">
      <c r="A8" s="3" t="s">
        <v>147</v>
      </c>
      <c r="B8" s="3" t="s">
        <v>43</v>
      </c>
      <c r="C8" s="3">
        <v>13.81</v>
      </c>
      <c r="D8" s="3" t="s">
        <v>11</v>
      </c>
      <c r="E8" s="3">
        <v>6082.45</v>
      </c>
      <c r="F8" s="3">
        <f t="shared" si="0"/>
        <v>83998.6345</v>
      </c>
    </row>
    <row r="9" spans="1:6" ht="105">
      <c r="A9" s="3" t="s">
        <v>148</v>
      </c>
      <c r="B9" s="3" t="s">
        <v>45</v>
      </c>
      <c r="C9" s="3">
        <v>5.31</v>
      </c>
      <c r="D9" s="3" t="s">
        <v>11</v>
      </c>
      <c r="E9" s="3">
        <v>6308.87</v>
      </c>
      <c r="F9" s="3">
        <f t="shared" si="0"/>
        <v>33500.099699999999</v>
      </c>
    </row>
    <row r="10" spans="1:6" ht="135">
      <c r="A10" s="7">
        <v>6</v>
      </c>
      <c r="B10" s="3" t="s">
        <v>149</v>
      </c>
      <c r="C10" s="67">
        <v>0.626</v>
      </c>
      <c r="D10" s="3" t="s">
        <v>48</v>
      </c>
      <c r="E10" s="3">
        <v>83314.02</v>
      </c>
      <c r="F10" s="3">
        <f t="shared" si="0"/>
        <v>52154.576520000002</v>
      </c>
    </row>
    <row r="11" spans="1:6">
      <c r="A11" s="3" t="s">
        <v>150</v>
      </c>
      <c r="B11" s="3" t="s">
        <v>151</v>
      </c>
      <c r="C11" s="67">
        <v>0.93899999999999995</v>
      </c>
      <c r="D11" s="3" t="s">
        <v>48</v>
      </c>
      <c r="E11" s="3">
        <v>82096.539999999994</v>
      </c>
      <c r="F11" s="3">
        <f t="shared" si="0"/>
        <v>77088.651059999989</v>
      </c>
    </row>
    <row r="12" spans="1:6" ht="60">
      <c r="A12" s="3" t="s">
        <v>152</v>
      </c>
      <c r="B12" s="3" t="s">
        <v>52</v>
      </c>
      <c r="C12" s="3">
        <v>125.46</v>
      </c>
      <c r="D12" s="3" t="s">
        <v>20</v>
      </c>
      <c r="E12" s="3">
        <v>194.5</v>
      </c>
      <c r="F12" s="3">
        <f t="shared" si="0"/>
        <v>24401.969999999998</v>
      </c>
    </row>
    <row r="13" spans="1:6">
      <c r="A13" s="7">
        <v>8</v>
      </c>
      <c r="B13" s="3" t="s">
        <v>21</v>
      </c>
      <c r="C13" s="3"/>
      <c r="D13" s="3"/>
      <c r="E13" s="3"/>
      <c r="F13" s="3"/>
    </row>
    <row r="14" spans="1:6" ht="18">
      <c r="A14" s="3" t="s">
        <v>53</v>
      </c>
      <c r="B14" s="3" t="s">
        <v>153</v>
      </c>
      <c r="C14" s="3">
        <v>8.2200000000000006</v>
      </c>
      <c r="D14" s="3" t="s">
        <v>154</v>
      </c>
      <c r="E14" s="3">
        <v>744.66</v>
      </c>
      <c r="F14" s="3">
        <f t="shared" si="0"/>
        <v>6121.1052</v>
      </c>
    </row>
    <row r="15" spans="1:6" ht="18">
      <c r="A15" s="3" t="s">
        <v>55</v>
      </c>
      <c r="B15" s="3" t="s">
        <v>155</v>
      </c>
      <c r="C15" s="3">
        <v>1.7</v>
      </c>
      <c r="D15" s="3" t="s">
        <v>154</v>
      </c>
      <c r="E15" s="3">
        <v>342.9</v>
      </c>
      <c r="F15" s="3">
        <f t="shared" si="0"/>
        <v>582.92999999999995</v>
      </c>
    </row>
    <row r="16" spans="1:6" ht="18">
      <c r="A16" s="3" t="s">
        <v>57</v>
      </c>
      <c r="B16" s="3" t="s">
        <v>156</v>
      </c>
      <c r="C16" s="3">
        <v>4.3499999999999996</v>
      </c>
      <c r="D16" s="3" t="s">
        <v>154</v>
      </c>
      <c r="E16" s="3">
        <v>570.94000000000005</v>
      </c>
      <c r="F16" s="3">
        <f t="shared" si="0"/>
        <v>2483.5889999999999</v>
      </c>
    </row>
    <row r="17" spans="1:6" ht="18">
      <c r="A17" s="3" t="s">
        <v>59</v>
      </c>
      <c r="B17" s="3" t="s">
        <v>157</v>
      </c>
      <c r="C17" s="3">
        <v>16.45</v>
      </c>
      <c r="D17" s="3" t="s">
        <v>154</v>
      </c>
      <c r="E17" s="3">
        <v>342.9</v>
      </c>
      <c r="F17" s="3">
        <f t="shared" si="0"/>
        <v>5640.704999999999</v>
      </c>
    </row>
    <row r="18" spans="1:6" ht="18">
      <c r="A18" s="3" t="s">
        <v>61</v>
      </c>
      <c r="B18" s="3" t="s">
        <v>31</v>
      </c>
      <c r="C18" s="3">
        <v>34.520000000000003</v>
      </c>
      <c r="D18" s="3" t="s">
        <v>154</v>
      </c>
      <c r="E18" s="3">
        <v>117.54</v>
      </c>
      <c r="F18" s="3">
        <f t="shared" si="0"/>
        <v>4057.4808000000007</v>
      </c>
    </row>
    <row r="19" spans="1:6">
      <c r="A19" s="4"/>
      <c r="B19" s="5"/>
      <c r="C19" s="6" t="s">
        <v>158</v>
      </c>
      <c r="D19" s="7"/>
      <c r="E19" s="3" t="s">
        <v>32</v>
      </c>
      <c r="F19" s="3">
        <f>SUM(F5:F18)</f>
        <v>303502.25317999994</v>
      </c>
    </row>
    <row r="20" spans="1:6" ht="30">
      <c r="A20" s="4"/>
      <c r="B20" s="5"/>
      <c r="C20" s="6"/>
      <c r="D20" s="7"/>
      <c r="E20" s="3" t="s">
        <v>33</v>
      </c>
      <c r="F20" s="3">
        <f>F19*18/100</f>
        <v>54630.405572399992</v>
      </c>
    </row>
    <row r="21" spans="1:6">
      <c r="A21" s="4"/>
      <c r="B21" s="5"/>
      <c r="C21" s="6"/>
      <c r="D21" s="7"/>
      <c r="E21" s="3"/>
      <c r="F21" s="3">
        <f>F20+F19</f>
        <v>358132.65875239996</v>
      </c>
    </row>
    <row r="22" spans="1:6" ht="30">
      <c r="A22" s="4"/>
      <c r="B22" s="5"/>
      <c r="C22" s="6"/>
      <c r="D22" s="7"/>
      <c r="E22" s="3" t="s">
        <v>34</v>
      </c>
      <c r="F22" s="3">
        <f>F21*1/100</f>
        <v>3581.3265875239995</v>
      </c>
    </row>
    <row r="23" spans="1:6">
      <c r="A23" s="4"/>
      <c r="B23" s="5"/>
      <c r="C23" s="6"/>
      <c r="D23" s="7"/>
      <c r="E23" s="3" t="s">
        <v>32</v>
      </c>
      <c r="F23" s="3">
        <f>F22+F21</f>
        <v>361713.98533992394</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Sheet1</vt:lpstr>
      <vt:lpstr>Sheet2</vt:lpstr>
      <vt:lpstr>Sheet3</vt:lpstr>
      <vt:lpstr>Sheet4</vt:lpstr>
      <vt:lpstr>Sheet5</vt:lpstr>
      <vt:lpstr>Sheet6</vt:lpstr>
      <vt:lpstr>Sheet7</vt:lpstr>
      <vt:lpstr>Sheet8</vt:lpstr>
      <vt:lpstr>Sheet9</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2023-03-18T06:12:04Z</dcterms:created>
  <dcterms:modified xsi:type="dcterms:W3CDTF">2023-03-18T07:44:10Z</dcterms:modified>
</cp:coreProperties>
</file>