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71.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69.xml" ContentType="application/vnd.openxmlformats-officedocument.spreadsheetml.worksheet+xml"/>
  <Override PartName="/xl/worksheets/sheet78.xml" ContentType="application/vnd.openxmlformats-officedocument.spreadsheetml.worksheet+xml"/>
  <Override PartName="/xl/externalLinks/externalLink1.xml" ContentType="application/vnd.openxmlformats-officedocument.spreadsheetml.externalLink+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67.xml" ContentType="application/vnd.openxmlformats-officedocument.spreadsheetml.worksheet+xml"/>
  <Override PartName="/xl/worksheets/sheet76.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59.xml" ContentType="application/vnd.openxmlformats-officedocument.spreadsheetml.worksheet+xml"/>
  <Override PartName="/xl/worksheets/sheet68.xml" ContentType="application/vnd.openxmlformats-officedocument.spreadsheetml.worksheet+xml"/>
  <Override PartName="/xl/worksheets/sheet77.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Override PartName="/xl/worksheets/sheet75.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activeTab="23"/>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 name="Sheet40" sheetId="40" r:id="rId40"/>
    <sheet name="Sheet41" sheetId="41" r:id="rId41"/>
    <sheet name="Sheet42" sheetId="42" r:id="rId42"/>
    <sheet name="Sheet43" sheetId="43" r:id="rId43"/>
    <sheet name="Sheet44" sheetId="44" r:id="rId44"/>
    <sheet name="Sheet45" sheetId="45" r:id="rId45"/>
    <sheet name="Sheet46" sheetId="46" r:id="rId46"/>
    <sheet name="Sheet47" sheetId="47" r:id="rId47"/>
    <sheet name="Sheet48" sheetId="48" r:id="rId48"/>
    <sheet name="Sheet49" sheetId="49" r:id="rId49"/>
    <sheet name="Sheet50" sheetId="50" r:id="rId50"/>
    <sheet name="Sheet51" sheetId="51" r:id="rId51"/>
    <sheet name="Sheet52" sheetId="52" r:id="rId52"/>
    <sheet name="Sheet53" sheetId="53" r:id="rId53"/>
    <sheet name="Sheet54" sheetId="54" r:id="rId54"/>
    <sheet name="Sheet55" sheetId="55" r:id="rId55"/>
    <sheet name="Sheet56" sheetId="56" r:id="rId56"/>
    <sheet name="Sheet57" sheetId="57" r:id="rId57"/>
    <sheet name="Sheet58" sheetId="58" r:id="rId58"/>
    <sheet name="Sheet59" sheetId="59" r:id="rId59"/>
    <sheet name="Sheet60" sheetId="60" r:id="rId60"/>
    <sheet name="Sheet61" sheetId="61" r:id="rId61"/>
    <sheet name="Sheet62" sheetId="62" r:id="rId62"/>
    <sheet name="Sheet63" sheetId="63" r:id="rId63"/>
    <sheet name="Sheet64" sheetId="64" r:id="rId64"/>
    <sheet name="Sheet65" sheetId="65" r:id="rId65"/>
    <sheet name="Sheet66" sheetId="66" r:id="rId66"/>
    <sheet name="Sheet67" sheetId="67" r:id="rId67"/>
    <sheet name="Sheet68" sheetId="68" r:id="rId68"/>
    <sheet name="Sheet69" sheetId="69" r:id="rId69"/>
    <sheet name="Sheet70" sheetId="70" r:id="rId70"/>
    <sheet name="Sheet71" sheetId="71" r:id="rId71"/>
    <sheet name="Sheet72" sheetId="72" r:id="rId72"/>
    <sheet name="Sheet73" sheetId="73" r:id="rId73"/>
    <sheet name="Sheet74" sheetId="74" r:id="rId74"/>
    <sheet name="Sheet75" sheetId="75" r:id="rId75"/>
    <sheet name="Sheet76" sheetId="76" r:id="rId76"/>
    <sheet name="Sheet77" sheetId="77" r:id="rId77"/>
    <sheet name="Sheet78" sheetId="78" r:id="rId78"/>
  </sheets>
  <externalReferences>
    <externalReference r:id="rId79"/>
  </externalReferences>
  <calcPr calcId="124519"/>
</workbook>
</file>

<file path=xl/calcChain.xml><?xml version="1.0" encoding="utf-8"?>
<calcChain xmlns="http://schemas.openxmlformats.org/spreadsheetml/2006/main">
  <c r="F17" i="24"/>
  <c r="F16"/>
  <c r="F15"/>
  <c r="F14"/>
  <c r="F13"/>
  <c r="F12"/>
  <c r="F11"/>
  <c r="F10"/>
  <c r="F9"/>
  <c r="F8"/>
  <c r="F7"/>
  <c r="F6"/>
  <c r="F18" s="1"/>
  <c r="F5"/>
  <c r="I6" i="39" l="1"/>
  <c r="I7"/>
  <c r="I8"/>
  <c r="I9"/>
  <c r="I10"/>
  <c r="I11"/>
  <c r="I12"/>
  <c r="I13"/>
  <c r="I14"/>
  <c r="I15"/>
  <c r="I16"/>
  <c r="I17"/>
  <c r="I18"/>
  <c r="I19"/>
  <c r="I5"/>
  <c r="I6" i="34"/>
  <c r="I7"/>
  <c r="I8"/>
  <c r="I9"/>
  <c r="I10"/>
  <c r="I11"/>
  <c r="I12"/>
  <c r="I13"/>
  <c r="I14"/>
  <c r="I15"/>
  <c r="I16"/>
  <c r="I17"/>
  <c r="I18"/>
  <c r="I19"/>
  <c r="I20"/>
  <c r="I21"/>
  <c r="I22"/>
  <c r="I23"/>
  <c r="I5"/>
  <c r="F6" i="71"/>
  <c r="F7"/>
  <c r="F8"/>
  <c r="F9"/>
  <c r="F10"/>
  <c r="F11"/>
  <c r="F12"/>
  <c r="F13"/>
  <c r="F14"/>
  <c r="F15"/>
  <c r="F16"/>
  <c r="F17"/>
  <c r="F18"/>
  <c r="F19"/>
  <c r="C19"/>
  <c r="C18"/>
  <c r="C17"/>
  <c r="C16"/>
  <c r="C15"/>
  <c r="F5"/>
  <c r="F20" l="1"/>
  <c r="F16" i="38" l="1"/>
  <c r="F15"/>
  <c r="F14"/>
  <c r="F12"/>
  <c r="F11"/>
  <c r="F10"/>
  <c r="F9"/>
  <c r="F8"/>
  <c r="F7"/>
  <c r="F6"/>
  <c r="F5"/>
  <c r="F17" s="1"/>
  <c r="F15" i="11" l="1"/>
  <c r="F14"/>
  <c r="F13"/>
  <c r="F12"/>
  <c r="F11"/>
  <c r="F9"/>
  <c r="F8"/>
  <c r="F7"/>
  <c r="F6"/>
  <c r="F5"/>
  <c r="F16" s="1"/>
  <c r="F6" i="6" l="1"/>
  <c r="F7"/>
  <c r="F8"/>
  <c r="F9"/>
  <c r="F10"/>
  <c r="F11"/>
  <c r="F12"/>
  <c r="F13"/>
  <c r="F17" s="1"/>
  <c r="F14"/>
  <c r="F15"/>
  <c r="F16"/>
  <c r="F5"/>
  <c r="F19" i="49" l="1"/>
  <c r="F8"/>
  <c r="F18"/>
  <c r="F17"/>
  <c r="F16"/>
  <c r="F15"/>
  <c r="F14"/>
  <c r="F12"/>
  <c r="F11"/>
  <c r="F10"/>
  <c r="F9"/>
  <c r="F7"/>
  <c r="F6"/>
  <c r="F20" s="1"/>
  <c r="F21" s="1"/>
  <c r="F22" s="1"/>
  <c r="F23" s="1"/>
  <c r="F5"/>
  <c r="F20" i="29" l="1"/>
  <c r="F19"/>
  <c r="F18"/>
  <c r="F17"/>
  <c r="F16"/>
  <c r="F14"/>
  <c r="F13"/>
  <c r="F12"/>
  <c r="F11"/>
  <c r="F10"/>
  <c r="F9"/>
  <c r="F8"/>
  <c r="F7"/>
  <c r="F6"/>
  <c r="F21" s="1"/>
  <c r="F22" s="1"/>
  <c r="F23" s="1"/>
  <c r="F24" s="1"/>
  <c r="F25" s="1"/>
  <c r="F5"/>
  <c r="F6" i="13" l="1"/>
  <c r="F7"/>
  <c r="F8"/>
  <c r="F9"/>
  <c r="F10"/>
  <c r="F11"/>
  <c r="F12"/>
  <c r="F13"/>
  <c r="F5"/>
  <c r="F14" l="1"/>
  <c r="F17" i="2"/>
  <c r="F16"/>
  <c r="F15"/>
  <c r="F14"/>
  <c r="F13"/>
  <c r="F11"/>
  <c r="F10"/>
  <c r="F9"/>
  <c r="F8"/>
  <c r="F7"/>
  <c r="F6"/>
  <c r="F5"/>
  <c r="F18" s="1"/>
  <c r="G17" i="17" l="1"/>
  <c r="C17"/>
  <c r="G16"/>
  <c r="C16"/>
  <c r="G15"/>
  <c r="C15"/>
  <c r="G14"/>
  <c r="C14"/>
  <c r="G13"/>
  <c r="C13"/>
  <c r="G11"/>
  <c r="G10"/>
  <c r="G9"/>
  <c r="G8"/>
  <c r="G7"/>
  <c r="C7"/>
  <c r="G6"/>
  <c r="C6"/>
  <c r="G5"/>
  <c r="C5"/>
  <c r="G18" l="1"/>
  <c r="H6" i="74" l="1"/>
  <c r="H7"/>
  <c r="H8"/>
  <c r="H9"/>
  <c r="H10"/>
  <c r="H11"/>
  <c r="H12"/>
  <c r="H13"/>
  <c r="H14"/>
  <c r="H15"/>
  <c r="H16"/>
  <c r="H17"/>
  <c r="H18"/>
  <c r="H19"/>
  <c r="H5"/>
  <c r="F14" i="3"/>
  <c r="F13"/>
  <c r="F12"/>
  <c r="F11"/>
  <c r="F10"/>
  <c r="F8"/>
  <c r="F7"/>
  <c r="F6"/>
  <c r="F15" s="1"/>
  <c r="F5"/>
  <c r="H20" i="74" l="1"/>
  <c r="F14" i="56"/>
  <c r="F13"/>
  <c r="F12"/>
  <c r="F11"/>
  <c r="F10"/>
  <c r="F8"/>
  <c r="F7"/>
  <c r="F6"/>
  <c r="F15" s="1"/>
  <c r="F16" s="1"/>
  <c r="F17" s="1"/>
  <c r="F18" s="1"/>
  <c r="F19" s="1"/>
  <c r="F5"/>
  <c r="F14" i="4" l="1"/>
  <c r="F13"/>
  <c r="F12"/>
  <c r="F11"/>
  <c r="F10"/>
  <c r="F8"/>
  <c r="F7"/>
  <c r="F6"/>
  <c r="F15" s="1"/>
  <c r="F5"/>
  <c r="F15" i="68" l="1"/>
  <c r="F14"/>
  <c r="F13"/>
  <c r="F12"/>
  <c r="F11"/>
  <c r="F9"/>
  <c r="F8"/>
  <c r="F7"/>
  <c r="F6"/>
  <c r="F5"/>
  <c r="F16" s="1"/>
  <c r="F15" i="23" l="1"/>
  <c r="F14"/>
  <c r="F13"/>
  <c r="F12"/>
  <c r="F11"/>
  <c r="F9"/>
  <c r="F8"/>
  <c r="F7"/>
  <c r="F6"/>
  <c r="F5"/>
  <c r="F16" s="1"/>
  <c r="F14" i="59" l="1"/>
  <c r="F13"/>
  <c r="F12"/>
  <c r="F11"/>
  <c r="F10"/>
  <c r="F8"/>
  <c r="F7"/>
  <c r="F6"/>
  <c r="F15" s="1"/>
  <c r="F16" s="1"/>
  <c r="F17" s="1"/>
  <c r="F18" s="1"/>
  <c r="F19" s="1"/>
  <c r="F5"/>
  <c r="G9" i="28"/>
  <c r="C9"/>
  <c r="G8"/>
  <c r="C8"/>
  <c r="G6"/>
  <c r="G5"/>
  <c r="G10" s="1"/>
  <c r="C5"/>
  <c r="F20" i="51" l="1"/>
  <c r="F19"/>
  <c r="F18"/>
  <c r="F17"/>
  <c r="F16"/>
  <c r="F14"/>
  <c r="F12"/>
  <c r="F11"/>
  <c r="F10"/>
  <c r="F9"/>
  <c r="F8"/>
  <c r="F7"/>
  <c r="F6"/>
  <c r="F5"/>
  <c r="F21" s="1"/>
  <c r="F22" s="1"/>
  <c r="F23" s="1"/>
  <c r="F24" s="1"/>
  <c r="F25" s="1"/>
  <c r="F5" i="60" l="1"/>
  <c r="F16" i="5" l="1"/>
  <c r="F15"/>
  <c r="F14"/>
  <c r="F13"/>
  <c r="F12"/>
  <c r="F11"/>
  <c r="F9"/>
  <c r="F8"/>
  <c r="F7"/>
  <c r="F6"/>
  <c r="F5"/>
  <c r="F17" s="1"/>
  <c r="F18" i="27" l="1"/>
  <c r="F17"/>
  <c r="F16"/>
  <c r="F15"/>
  <c r="F14"/>
  <c r="F13"/>
  <c r="F12"/>
  <c r="F11"/>
  <c r="F10"/>
  <c r="F9"/>
  <c r="F8"/>
  <c r="F7"/>
  <c r="F6"/>
  <c r="F5"/>
  <c r="F19" s="1"/>
  <c r="F20" s="1"/>
  <c r="F21" s="1"/>
  <c r="F22" s="1"/>
  <c r="F23" s="1"/>
  <c r="F5" i="61" l="1"/>
  <c r="G17" i="16" l="1"/>
  <c r="C17"/>
  <c r="G16"/>
  <c r="C16"/>
  <c r="G15"/>
  <c r="C15"/>
  <c r="G14"/>
  <c r="C14"/>
  <c r="G13"/>
  <c r="C13"/>
  <c r="G11"/>
  <c r="G10"/>
  <c r="G9"/>
  <c r="G8"/>
  <c r="G7"/>
  <c r="C7"/>
  <c r="G6"/>
  <c r="C6"/>
  <c r="G5"/>
  <c r="G18" s="1"/>
  <c r="C5"/>
  <c r="F20" i="35" l="1"/>
  <c r="F19"/>
  <c r="F18"/>
  <c r="F17"/>
  <c r="F16"/>
  <c r="F14"/>
  <c r="F13"/>
  <c r="F12"/>
  <c r="F11"/>
  <c r="F10"/>
  <c r="F9"/>
  <c r="F8"/>
  <c r="F7"/>
  <c r="F6"/>
  <c r="F5"/>
  <c r="F21" s="1"/>
  <c r="F22" s="1"/>
  <c r="F23" s="1"/>
  <c r="F24" s="1"/>
  <c r="F25" s="1"/>
  <c r="H17" i="75"/>
  <c r="H16"/>
  <c r="H15"/>
  <c r="H14"/>
  <c r="H13"/>
  <c r="H11"/>
  <c r="E11"/>
  <c r="H10"/>
  <c r="H9"/>
  <c r="H8"/>
  <c r="H7"/>
  <c r="H6"/>
  <c r="H18" s="1"/>
  <c r="H5"/>
  <c r="F15" i="10" l="1"/>
  <c r="F14"/>
  <c r="F13"/>
  <c r="F12"/>
  <c r="F11"/>
  <c r="F9"/>
  <c r="F8"/>
  <c r="F7"/>
  <c r="F6"/>
  <c r="F5"/>
  <c r="F16" s="1"/>
  <c r="F18" i="25" l="1"/>
  <c r="F17"/>
  <c r="F16"/>
  <c r="F15"/>
  <c r="F14"/>
  <c r="F12"/>
  <c r="F11"/>
  <c r="F10"/>
  <c r="F9"/>
  <c r="F8"/>
  <c r="F7"/>
  <c r="F6"/>
  <c r="F19" s="1"/>
  <c r="F20" s="1"/>
  <c r="F21" s="1"/>
  <c r="F22" s="1"/>
  <c r="F23" s="1"/>
  <c r="F5"/>
  <c r="F15" i="22" l="1"/>
  <c r="F14"/>
  <c r="F13"/>
  <c r="F12"/>
  <c r="F11"/>
  <c r="F9"/>
  <c r="F8"/>
  <c r="F7"/>
  <c r="F6"/>
  <c r="F5"/>
  <c r="F16" s="1"/>
  <c r="F22" i="76" l="1"/>
  <c r="F21"/>
  <c r="F20"/>
  <c r="F19"/>
  <c r="F18"/>
  <c r="F16"/>
  <c r="F15"/>
  <c r="F14"/>
  <c r="F13"/>
  <c r="F12"/>
  <c r="F11"/>
  <c r="F10"/>
  <c r="F9"/>
  <c r="F8"/>
  <c r="F7"/>
  <c r="F6"/>
  <c r="F5"/>
  <c r="F23" l="1"/>
  <c r="I24" i="34" l="1"/>
  <c r="F15" i="73" l="1"/>
  <c r="F14"/>
  <c r="F13"/>
  <c r="F12"/>
  <c r="F11"/>
  <c r="F9"/>
  <c r="F8"/>
  <c r="F7"/>
  <c r="F6"/>
  <c r="F5"/>
  <c r="F16" s="1"/>
  <c r="F17" i="47" l="1"/>
  <c r="F16"/>
  <c r="F15"/>
  <c r="F14"/>
  <c r="F13"/>
  <c r="F11"/>
  <c r="F10"/>
  <c r="F9"/>
  <c r="F8"/>
  <c r="F7"/>
  <c r="F6"/>
  <c r="F5"/>
  <c r="F18" l="1"/>
  <c r="F19" i="36" l="1"/>
  <c r="F18"/>
  <c r="F17"/>
  <c r="F16"/>
  <c r="F15"/>
  <c r="F13"/>
  <c r="F12"/>
  <c r="F11"/>
  <c r="F10"/>
  <c r="F9"/>
  <c r="F8"/>
  <c r="F7"/>
  <c r="F6"/>
  <c r="F5"/>
  <c r="F20" s="1"/>
  <c r="I18" i="64" l="1"/>
  <c r="I16"/>
  <c r="I15"/>
  <c r="I14"/>
  <c r="I13"/>
  <c r="I12"/>
  <c r="I11"/>
  <c r="I10"/>
  <c r="I9"/>
  <c r="I8"/>
  <c r="I7"/>
  <c r="I6"/>
  <c r="I5"/>
  <c r="I17" s="1"/>
  <c r="I19" s="1"/>
  <c r="I20" i="39" l="1"/>
  <c r="F14" i="55" l="1"/>
  <c r="F13"/>
  <c r="F12"/>
  <c r="F11"/>
  <c r="F10"/>
  <c r="F9"/>
  <c r="F8"/>
  <c r="F7"/>
  <c r="F6"/>
  <c r="F5"/>
  <c r="F15" s="1"/>
  <c r="F14" i="53"/>
  <c r="F13"/>
  <c r="F12"/>
  <c r="F11"/>
  <c r="F10"/>
  <c r="F9"/>
  <c r="F8"/>
  <c r="F7"/>
  <c r="F15" s="1"/>
  <c r="F6"/>
  <c r="F5"/>
  <c r="F15" i="66"/>
  <c r="F14"/>
  <c r="F13"/>
  <c r="F12"/>
  <c r="F11"/>
  <c r="F10"/>
  <c r="F9"/>
  <c r="F8"/>
  <c r="F7"/>
  <c r="F6"/>
  <c r="F5"/>
  <c r="F16" s="1"/>
  <c r="F56" i="32"/>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F6" i="77" l="1"/>
  <c r="F16" i="78" l="1"/>
  <c r="F15"/>
  <c r="F14"/>
  <c r="F13"/>
  <c r="F12"/>
  <c r="F11"/>
  <c r="F10"/>
  <c r="F9"/>
  <c r="F8"/>
  <c r="F7"/>
  <c r="F6"/>
  <c r="F5"/>
  <c r="F17" s="1"/>
  <c r="F19" i="63" l="1"/>
  <c r="F18"/>
  <c r="F17"/>
  <c r="F16"/>
  <c r="F15"/>
  <c r="F14"/>
  <c r="F13"/>
  <c r="F12"/>
  <c r="F11"/>
  <c r="F10"/>
  <c r="F9"/>
  <c r="F8"/>
  <c r="F7"/>
  <c r="F6"/>
  <c r="F5"/>
  <c r="F20" s="1"/>
  <c r="H9" i="70"/>
  <c r="H8"/>
  <c r="H7"/>
  <c r="H6"/>
  <c r="H5"/>
  <c r="H4"/>
  <c r="F17" i="26"/>
  <c r="F16"/>
  <c r="F15"/>
  <c r="F14"/>
  <c r="F13"/>
  <c r="F12"/>
  <c r="F11"/>
  <c r="F10"/>
  <c r="F9"/>
  <c r="F8"/>
  <c r="F7"/>
  <c r="F6"/>
  <c r="F18" s="1"/>
  <c r="F5"/>
  <c r="H10" i="70" l="1"/>
  <c r="F8" i="1" l="1"/>
  <c r="F7"/>
  <c r="F6"/>
  <c r="F5"/>
  <c r="F9" s="1"/>
  <c r="F15" i="46" l="1"/>
  <c r="F14"/>
  <c r="F13"/>
  <c r="F12"/>
  <c r="F11"/>
  <c r="F10"/>
  <c r="F9"/>
  <c r="F8"/>
  <c r="F7"/>
  <c r="F6"/>
  <c r="F5"/>
  <c r="F16" s="1"/>
  <c r="H15" i="57"/>
  <c r="H14"/>
  <c r="H13"/>
  <c r="H12"/>
  <c r="H11"/>
  <c r="H10"/>
  <c r="H9"/>
  <c r="H8"/>
  <c r="H7"/>
  <c r="H6"/>
  <c r="H5"/>
  <c r="H16" s="1"/>
  <c r="F19" i="67" l="1"/>
  <c r="F18"/>
  <c r="F17"/>
  <c r="F16"/>
  <c r="F15"/>
  <c r="F14"/>
  <c r="F13"/>
  <c r="F12"/>
  <c r="F11"/>
  <c r="F10"/>
  <c r="F9"/>
  <c r="F8"/>
  <c r="F7"/>
  <c r="F6"/>
  <c r="F5"/>
  <c r="F20" s="1"/>
  <c r="F14" i="52" l="1"/>
  <c r="F13"/>
  <c r="F12"/>
  <c r="F11"/>
  <c r="F10"/>
  <c r="F9"/>
  <c r="F8"/>
  <c r="F7"/>
  <c r="F6"/>
  <c r="F5"/>
  <c r="F15" s="1"/>
  <c r="F15" i="30" l="1"/>
  <c r="F14"/>
  <c r="F13"/>
  <c r="F12"/>
  <c r="F11"/>
  <c r="F10"/>
  <c r="F9"/>
  <c r="F8"/>
  <c r="F7"/>
  <c r="F6"/>
  <c r="F5"/>
  <c r="F16" s="1"/>
  <c r="F21" i="40"/>
  <c r="F20"/>
  <c r="F19"/>
  <c r="F18"/>
  <c r="F17"/>
  <c r="F16"/>
  <c r="F15"/>
  <c r="F14"/>
  <c r="F13"/>
  <c r="F12"/>
  <c r="F10"/>
  <c r="F9"/>
  <c r="F8"/>
  <c r="F7"/>
  <c r="F6"/>
  <c r="F5"/>
  <c r="F22" s="1"/>
  <c r="F15" i="31"/>
  <c r="F14"/>
  <c r="F13"/>
  <c r="F12"/>
  <c r="F11"/>
  <c r="F10"/>
  <c r="F9"/>
  <c r="F8"/>
  <c r="F7"/>
  <c r="F6"/>
  <c r="F5"/>
  <c r="F16" s="1"/>
  <c r="F14" i="54" l="1"/>
  <c r="F13"/>
  <c r="F12"/>
  <c r="F11"/>
  <c r="F10"/>
  <c r="F9"/>
  <c r="F8"/>
  <c r="F7"/>
  <c r="F15" s="1"/>
  <c r="F6"/>
  <c r="F5"/>
  <c r="F15" i="42" l="1"/>
  <c r="F14"/>
  <c r="F13"/>
  <c r="F12"/>
  <c r="F11"/>
  <c r="F10"/>
  <c r="F9"/>
  <c r="F8"/>
  <c r="F7"/>
  <c r="F6"/>
  <c r="F5"/>
  <c r="F16" s="1"/>
  <c r="F15" i="43"/>
  <c r="F14"/>
  <c r="F13"/>
  <c r="F12"/>
  <c r="F11"/>
  <c r="F10"/>
  <c r="F9"/>
  <c r="F8"/>
  <c r="F7"/>
  <c r="F6"/>
  <c r="F5"/>
  <c r="F16" s="1"/>
  <c r="F17" i="44"/>
  <c r="F16"/>
  <c r="F15"/>
  <c r="F14"/>
  <c r="F13"/>
  <c r="F12"/>
  <c r="F11"/>
  <c r="F10"/>
  <c r="F9"/>
  <c r="F8"/>
  <c r="F7"/>
  <c r="F6"/>
  <c r="F18" s="1"/>
  <c r="F5"/>
  <c r="F17" i="41"/>
  <c r="F16"/>
  <c r="F15"/>
  <c r="F14"/>
  <c r="F13"/>
  <c r="F12"/>
  <c r="F11"/>
  <c r="F10"/>
  <c r="F9"/>
  <c r="F8"/>
  <c r="F7"/>
  <c r="F6"/>
  <c r="F18" s="1"/>
  <c r="F5"/>
  <c r="H15" i="69" l="1"/>
  <c r="H14"/>
  <c r="H13"/>
  <c r="H12"/>
  <c r="H11"/>
  <c r="H10"/>
  <c r="H9"/>
  <c r="H8"/>
  <c r="H7"/>
  <c r="H6"/>
  <c r="H5"/>
  <c r="H16" s="1"/>
  <c r="I21" i="58"/>
  <c r="I20"/>
  <c r="I19"/>
  <c r="I18"/>
  <c r="I17"/>
  <c r="I16"/>
  <c r="I15"/>
  <c r="I14"/>
  <c r="I13"/>
  <c r="I12"/>
  <c r="I11"/>
  <c r="I10"/>
  <c r="I9"/>
  <c r="I8"/>
  <c r="I7"/>
  <c r="I6"/>
  <c r="I22" s="1"/>
  <c r="I5"/>
  <c r="J16" i="19" l="1"/>
  <c r="J15"/>
  <c r="J14"/>
  <c r="J13"/>
  <c r="J12"/>
  <c r="J10"/>
  <c r="J9"/>
  <c r="J8"/>
  <c r="J7"/>
  <c r="J6"/>
  <c r="J5"/>
  <c r="J17" s="1"/>
  <c r="H16" i="15" l="1"/>
  <c r="H15"/>
  <c r="H14"/>
  <c r="H13"/>
  <c r="H12"/>
  <c r="H11"/>
  <c r="H10"/>
  <c r="H9"/>
  <c r="H8"/>
  <c r="H7"/>
  <c r="H6"/>
  <c r="H5"/>
  <c r="H17" s="1"/>
  <c r="H13" i="21"/>
  <c r="H12"/>
  <c r="H11"/>
  <c r="H10"/>
  <c r="H9"/>
  <c r="H8"/>
  <c r="H7"/>
  <c r="H6"/>
  <c r="H14" s="1"/>
  <c r="H5"/>
  <c r="I14" i="12" l="1"/>
  <c r="I13"/>
  <c r="I12"/>
  <c r="I11"/>
  <c r="I10"/>
  <c r="I9"/>
  <c r="K8"/>
  <c r="I8"/>
  <c r="K7"/>
  <c r="I7"/>
  <c r="I6"/>
  <c r="I15" s="1"/>
  <c r="K5"/>
  <c r="I5"/>
  <c r="I19" i="72"/>
  <c r="I18"/>
  <c r="I17"/>
  <c r="I16"/>
  <c r="I15"/>
  <c r="I14"/>
  <c r="I13"/>
  <c r="I12"/>
  <c r="I11"/>
  <c r="I10"/>
  <c r="I9"/>
  <c r="I8"/>
  <c r="I7"/>
  <c r="I6"/>
  <c r="I5"/>
  <c r="I20" s="1"/>
  <c r="F14" i="50" l="1"/>
  <c r="F13"/>
  <c r="F12"/>
  <c r="F11"/>
  <c r="F10"/>
  <c r="F9"/>
  <c r="F8"/>
  <c r="F7"/>
  <c r="F15" s="1"/>
  <c r="F6"/>
  <c r="F5"/>
  <c r="I15" i="18" l="1"/>
  <c r="I14"/>
  <c r="I13"/>
  <c r="I12"/>
  <c r="I11"/>
  <c r="I10"/>
  <c r="I9"/>
  <c r="I8"/>
  <c r="I7"/>
  <c r="I6"/>
  <c r="I5"/>
  <c r="I16" s="1"/>
  <c r="I15" i="14" l="1"/>
  <c r="I14"/>
  <c r="I13"/>
  <c r="I12"/>
  <c r="I11"/>
  <c r="I10"/>
  <c r="I9"/>
  <c r="K8"/>
  <c r="I8"/>
  <c r="K7"/>
  <c r="I7"/>
  <c r="I6"/>
  <c r="K5"/>
  <c r="I5"/>
  <c r="I16" s="1"/>
  <c r="I22" i="7" l="1"/>
  <c r="I21"/>
  <c r="I20"/>
  <c r="I19"/>
  <c r="I18"/>
  <c r="I17"/>
  <c r="I16"/>
  <c r="I15"/>
  <c r="I14"/>
  <c r="I13"/>
  <c r="I12"/>
  <c r="I11"/>
  <c r="I10"/>
  <c r="I9"/>
  <c r="I8"/>
  <c r="I7"/>
  <c r="I23" s="1"/>
  <c r="I6"/>
  <c r="I5"/>
  <c r="F19" i="65"/>
  <c r="F18"/>
  <c r="F17"/>
  <c r="F16"/>
  <c r="F15"/>
  <c r="F14"/>
  <c r="F13"/>
  <c r="F12"/>
  <c r="F11"/>
  <c r="F10"/>
  <c r="F9"/>
  <c r="F8"/>
  <c r="F7"/>
  <c r="F6"/>
  <c r="F5"/>
  <c r="F20" s="1"/>
  <c r="F17" i="62" l="1"/>
  <c r="F16"/>
  <c r="F15"/>
  <c r="F14"/>
  <c r="F13"/>
  <c r="F12"/>
  <c r="F11"/>
  <c r="F10"/>
  <c r="F9"/>
  <c r="F8"/>
  <c r="F7"/>
  <c r="F6"/>
  <c r="F18" s="1"/>
  <c r="F5"/>
  <c r="I15" i="9" l="1"/>
  <c r="I14"/>
  <c r="I13"/>
  <c r="I12"/>
  <c r="I11"/>
  <c r="I10"/>
  <c r="I9"/>
  <c r="I8"/>
  <c r="I7"/>
  <c r="I6"/>
  <c r="I5"/>
  <c r="H11" i="37" l="1"/>
  <c r="H10"/>
  <c r="H9"/>
  <c r="H8"/>
  <c r="H6"/>
  <c r="H5"/>
  <c r="H12" s="1"/>
  <c r="F17" i="45" l="1"/>
  <c r="F16"/>
  <c r="F15"/>
  <c r="F14"/>
  <c r="F13"/>
  <c r="F12"/>
  <c r="F11"/>
  <c r="F10"/>
  <c r="F9"/>
  <c r="F8"/>
  <c r="F7"/>
  <c r="F6"/>
  <c r="F18" s="1"/>
  <c r="F5"/>
  <c r="F14" i="20" l="1"/>
  <c r="F13"/>
  <c r="F12"/>
  <c r="F11"/>
  <c r="F10"/>
  <c r="F9"/>
  <c r="F8"/>
  <c r="F7"/>
  <c r="F6"/>
  <c r="F5"/>
  <c r="F15" l="1"/>
  <c r="H6" i="8"/>
  <c r="H7"/>
  <c r="H8"/>
  <c r="H9"/>
  <c r="H10"/>
  <c r="H11"/>
  <c r="H12"/>
  <c r="H13"/>
  <c r="H14"/>
  <c r="H5"/>
  <c r="F5" i="48"/>
  <c r="F6"/>
  <c r="F7"/>
  <c r="F16" s="1"/>
  <c r="F8"/>
  <c r="F9"/>
  <c r="F10"/>
  <c r="F11"/>
  <c r="F12"/>
  <c r="F13"/>
  <c r="F14"/>
  <c r="F15"/>
  <c r="H15" i="8" l="1"/>
  <c r="F14" i="33"/>
  <c r="F13"/>
  <c r="F12"/>
  <c r="F11"/>
  <c r="F10"/>
  <c r="F8"/>
  <c r="F7"/>
  <c r="F6"/>
  <c r="F15" s="1"/>
  <c r="F16" s="1"/>
  <c r="F17" s="1"/>
  <c r="F18" s="1"/>
  <c r="F19" s="1"/>
  <c r="F5"/>
</calcChain>
</file>

<file path=xl/sharedStrings.xml><?xml version="1.0" encoding="utf-8"?>
<sst xmlns="http://schemas.openxmlformats.org/spreadsheetml/2006/main" count="3293" uniqueCount="579">
  <si>
    <t>RANCHI MUNICIPAL CORPORATION, RANCHI</t>
  </si>
  <si>
    <t xml:space="preserve">BILL OF QUANTITY </t>
  </si>
  <si>
    <t>Sl. No.</t>
  </si>
  <si>
    <t>Items of work</t>
  </si>
  <si>
    <t>Qnty.</t>
  </si>
  <si>
    <t>Unit</t>
  </si>
  <si>
    <t>Rate</t>
  </si>
  <si>
    <t>Amount</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</si>
  <si>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</si>
  <si>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</si>
  <si>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</si>
  <si>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</si>
  <si>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</si>
  <si>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</si>
  <si>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</si>
  <si>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</si>
  <si>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</si>
  <si>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Carriage of Materials</t>
  </si>
  <si>
    <t>i</t>
  </si>
  <si>
    <t>Carriage of Sand (Lead 49 KM)</t>
  </si>
  <si>
    <t>ii</t>
  </si>
  <si>
    <t>Carriage of Sand local (Lead 14 KM)</t>
  </si>
  <si>
    <t>iii</t>
  </si>
  <si>
    <t>Carriage of Stone Boulder (Lead 36  KM)</t>
  </si>
  <si>
    <t>iv</t>
  </si>
  <si>
    <t>Carriage of Stone Chips  (Lead 22 KM)</t>
  </si>
  <si>
    <t>v</t>
  </si>
  <si>
    <t>Carriage of Earth (Lead 01 KM)</t>
  </si>
  <si>
    <t>Total</t>
  </si>
  <si>
    <t>GST (12%)</t>
  </si>
  <si>
    <t>L. CESS (1%)</t>
  </si>
  <si>
    <t xml:space="preserve">SAY RS. </t>
  </si>
  <si>
    <t xml:space="preserve">                                                                                                 Executive Engineer 
                                                                                                         Ranchi Municipal Corporation
                                                                                                         Ranchi</t>
  </si>
  <si>
    <r>
      <t>Name of Work :-</t>
    </r>
    <r>
      <rPr>
        <b/>
        <sz val="11"/>
        <color theme="1"/>
        <rFont val="Kruti Dev 010"/>
      </rPr>
      <t>ulhmnhu ckbZ ysu esa yky ds ?kj ls iqfy;k rd ih0 lh0 lh0 iFk dk fuekZ.k dk;ZA</t>
    </r>
  </si>
  <si>
    <t>SL.NO.</t>
  </si>
  <si>
    <t>ITEMS OF WORK</t>
  </si>
  <si>
    <t>Qty</t>
  </si>
  <si>
    <t>Providing man days for site clearence before and after the work etc</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</si>
  <si>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</si>
  <si>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</si>
  <si>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</si>
  <si>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</si>
  <si>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</si>
  <si>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</si>
  <si>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</si>
  <si>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</si>
  <si>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</si>
  <si>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</si>
  <si>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200  with nominal mix of (1:1.3:3)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</si>
  <si>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Carriage of Materials </t>
  </si>
  <si>
    <t xml:space="preserve"> Local Sand 14 KM </t>
  </si>
  <si>
    <t xml:space="preserve">Sand  49 KM </t>
  </si>
  <si>
    <t>Stone Chips  (lead 22 KM)</t>
  </si>
  <si>
    <t>Stone Boulder 36 km</t>
  </si>
  <si>
    <t>Earth ( Lead upto 1 K.M )</t>
  </si>
  <si>
    <t xml:space="preserve">                                                                                                        Executive Engineer 
                                                                                                         Ranchi Municipal Corporation
                                                                                                         Ranchi</t>
  </si>
  <si>
    <t>QTY</t>
  </si>
  <si>
    <t>1
5.1.1
+
5.1.2</t>
  </si>
  <si>
    <t>2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</si>
  <si>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</si>
  <si>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3
8.6.8</t>
  </si>
  <si>
    <t>Providing RCC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</si>
  <si>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r>
      <t>Name of Work :-</t>
    </r>
    <r>
      <rPr>
        <b/>
        <sz val="11"/>
        <color theme="1"/>
        <rFont val="Kruti Dev 010"/>
      </rPr>
      <t xml:space="preserve">dqlqe fcgkj jskM ua0&amp;04  eas ves'oj izzlkn ds ?kj ds ikl ih0 lh0 lh0 iFk dk fuekZ.k dk;ZA </t>
    </r>
  </si>
  <si>
    <t xml:space="preserve"> Local Sand 49 KM </t>
  </si>
  <si>
    <t>Stone Dust (15 KM )</t>
  </si>
  <si>
    <r>
      <t xml:space="preserve">Name of Work :- </t>
    </r>
    <r>
      <rPr>
        <b/>
        <sz val="11"/>
        <color theme="1"/>
        <rFont val="Kruti Dev 010"/>
      </rPr>
      <t xml:space="preserve">t; izdk'k flag ds /kj ls v{k; yky jk; ,oa ikBd th ds ?kj rd ih lh0 lh0 iFk dk fuekZZ.k dk;ZA </t>
    </r>
  </si>
  <si>
    <t>UNIT</t>
  </si>
  <si>
    <t>RATE</t>
  </si>
  <si>
    <t>AMOUNT</t>
  </si>
  <si>
    <t>2
JBCD
P-26</t>
  </si>
  <si>
    <t>Providing, Supplying of stoen dust in filing in foundation treches or in plinth including ramming and watering in lyaers not exceding 150mm thick with al -----------------do----------------- all complete as per specification and direction of E/I.</t>
  </si>
  <si>
    <r>
      <t>Per M</t>
    </r>
    <r>
      <rPr>
        <b/>
        <vertAlign val="superscript"/>
        <sz val="10"/>
        <color rgb="FF000000"/>
        <rFont val="Times New Roman"/>
        <family val="1"/>
      </rPr>
      <t>3</t>
    </r>
  </si>
  <si>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</si>
  <si>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Local sand 42 KM</t>
  </si>
  <si>
    <t xml:space="preserve"> sand 15 KM</t>
  </si>
  <si>
    <t>Stone Chips  (Lead 15  KM)</t>
  </si>
  <si>
    <t>Stone Boulder 29 Km</t>
  </si>
  <si>
    <t>Total boq amount</t>
  </si>
  <si>
    <t xml:space="preserve">                                                                                                         Assistant Engineer 
                                                                                                         Ranchi Municipal Corporation
                                                                                                         Ranchi</t>
  </si>
  <si>
    <r>
      <t>Name of Work :-</t>
    </r>
    <r>
      <rPr>
        <b/>
        <sz val="11"/>
        <color theme="1"/>
        <rFont val="Kruti Dev 010"/>
      </rPr>
      <t xml:space="preserve">vfHkU; pkSd esa fnuds'k frdhZ ds ?kj ls vjkss.k feat ds ?kj rd ,oa uUnh nsoh ds ?kj ls ykye.kh 'kekZ ds ?kj rd ukyh dk fuekZ.k dk;ZA </t>
    </r>
  </si>
  <si>
    <t>6.
5.3.30.1</t>
  </si>
  <si>
    <t xml:space="preserve">Providing Precast R.C.C M 200 in normal mix (1:1.5:3) slab in foundation with approved quality of stone chips 20mm to 6mm size graded and clean coarse sand of F.M. 2.5 to 3 including all complete as per specification and direction of E/I                            </t>
  </si>
  <si>
    <t xml:space="preserve">8.
</t>
  </si>
  <si>
    <t>Providing tor Steel reinforcement of 10mm, 12mm and 16 mm dia bars as  per --------do---------------all complete as per building specification and direction of E/I.</t>
  </si>
  <si>
    <t>MT</t>
  </si>
  <si>
    <r>
      <t>Name of Work :-</t>
    </r>
    <r>
      <rPr>
        <b/>
        <sz val="11"/>
        <color theme="1"/>
        <rFont val="Kruti Dev 010"/>
      </rPr>
      <t xml:space="preserve">lqfuy dqekj ds ?kj ls ysdj 'kSysUnz dqekj ds ?kj rd isoj CykWd }kjk iFk dk fuekZ.k dk;ZA  </t>
    </r>
  </si>
  <si>
    <t>2
5.3.2.1</t>
  </si>
  <si>
    <t>7.
16.91</t>
  </si>
  <si>
    <t>Providing and Laying Factory made Coloured Chamfered edge Cement Concrete Pever Blocks in Footpath, Park alnd lawns drivewayor light and trffic Parking of required strength -------------do-----------all complete as per building  specification and direction of E/I.</t>
  </si>
  <si>
    <t>Sqm</t>
  </si>
  <si>
    <t xml:space="preserve">Total </t>
  </si>
  <si>
    <t xml:space="preserve">                                                                                                      Executive Engineer 
                                                                                                         Ranchi Municipal Corporation
                                                                                                         Ranchi</t>
  </si>
  <si>
    <r>
      <t>Name of Work :-</t>
    </r>
    <r>
      <rPr>
        <b/>
        <sz val="11"/>
        <color theme="1"/>
        <rFont val="Kruti Dev 010"/>
      </rPr>
      <t xml:space="preserve">ldhc ds ?kj ls lfee vgen ds ?kj rd ih0 lh0 lh0 iFk dk fuekz.k dk;ZA </t>
    </r>
  </si>
  <si>
    <t xml:space="preserve">2
JBCD
P-26
</t>
  </si>
  <si>
    <r>
      <rPr>
        <sz val="8.5"/>
        <color theme="1"/>
        <rFont val="Times New Roman"/>
        <family val="1"/>
      </rPr>
      <t xml:space="preserve">4
</t>
    </r>
    <r>
      <rPr>
        <b/>
        <sz val="8.5"/>
        <color theme="1"/>
        <rFont val="Times New Roman"/>
        <family val="1"/>
      </rPr>
      <t>5.3.5.1</t>
    </r>
  </si>
  <si>
    <t xml:space="preserve">Local Sand 42 KM </t>
  </si>
  <si>
    <t>Stone Dust  (lead 15 KM)</t>
  </si>
  <si>
    <t>Stone Chips  (lead 15 KM)</t>
  </si>
  <si>
    <t>Stone Boulder 29 KM</t>
  </si>
  <si>
    <t>Earth lead 1 KM</t>
  </si>
  <si>
    <t xml:space="preserve">                                                                                                        EX Engineer 
                                                                                                         Ranchi Municipal Corporation
                                                                                                         Ranchi</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</si>
  <si>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</si>
  <si>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5.
5.3.2.1</t>
  </si>
  <si>
    <r>
      <t>Per M</t>
    </r>
    <r>
      <rPr>
        <b/>
        <vertAlign val="superscript"/>
        <sz val="10"/>
        <color theme="1"/>
        <rFont val="Times New Roman"/>
        <family val="1"/>
      </rPr>
      <t>3</t>
    </r>
  </si>
  <si>
    <t>6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</si>
  <si>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</si>
  <si>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 xml:space="preserve">7.
5.5.5
</t>
  </si>
  <si>
    <t>Providing Tor steel  reinforecement  of 8mm . to 10mm bars  as per approved design and drawing  drawing excluding  carriage  of M.S bars  to work site  cutting bending and  binding with annealed  wire with cost of wire removal of rust placing  the rods in position TMT Fe 500 all complete as per building specification and  direction of E/I.</t>
  </si>
  <si>
    <t xml:space="preserve">Sand 18 KM </t>
  </si>
  <si>
    <t xml:space="preserve"> Local Sand 42 KM </t>
  </si>
  <si>
    <t>Stone Boulder 29 km</t>
  </si>
  <si>
    <t xml:space="preserve">                                                                                                       Excecutive Engineer 
                                                                                                         Ranchi Municipal Corporation
                                                                                                         Ranchi</t>
  </si>
  <si>
    <r>
      <t>Name of Work :-</t>
    </r>
    <r>
      <rPr>
        <b/>
        <sz val="11"/>
        <color theme="1"/>
        <rFont val="Kruti Dev 010"/>
      </rPr>
      <t xml:space="preserve">ikjl Vksyh Mksj.Mk eas jQr ds ?kj ls efLtn rd cps gq;s Hkkx esa ukyh ,oa LySc dk fuekZ.k dk;ZA </t>
    </r>
  </si>
  <si>
    <t>4.
5.3.2</t>
  </si>
  <si>
    <r>
      <t xml:space="preserve">Providing P.C.C M 150 in normal mix (1:2:4)  in foundation with approved quality of stone chips 20mm to 6mm size graded and clean coarse sand of F.M. 2.5 to 3 including all complete as per specification and direction of E/I        </t>
    </r>
    <r>
      <rPr>
        <sz val="14"/>
        <color rgb="FF000000"/>
        <rFont val="Calibri"/>
        <family val="2"/>
        <scheme val="minor"/>
      </rPr>
      <t xml:space="preserve">                    </t>
    </r>
  </si>
  <si>
    <t>5.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</si>
  <si>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</si>
  <si>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</si>
  <si>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</si>
  <si>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7
5.3.30.1</t>
  </si>
  <si>
    <t>8
5.5.5
b</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</si>
  <si>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</si>
  <si>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</si>
  <si>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 xml:space="preserve">9.
</t>
  </si>
  <si>
    <r>
      <t>Name of Work :</t>
    </r>
    <r>
      <rPr>
        <b/>
        <sz val="11"/>
        <color theme="1"/>
        <rFont val="Kruti Dev 010"/>
      </rPr>
      <t xml:space="preserve">cM+xkbZ eq[; iFk eas iqfy;k dk fuekZ.k dk;ZA </t>
    </r>
  </si>
  <si>
    <t xml:space="preserve">Labour for cleaning the work site before and after work etc. </t>
  </si>
  <si>
    <t>3.
5.10.2</t>
  </si>
  <si>
    <t xml:space="preserve">Dismantling of PCC work ---------do----------------------- all Comlete. </t>
  </si>
  <si>
    <t xml:space="preserve">4
JBCD
P-26
</t>
  </si>
  <si>
    <t>5.
8.6.8</t>
  </si>
  <si>
    <t xml:space="preserve">Supplying and laying (properly as per design and drawing) rip-rap with good quality of boulders duly packed including the cost of materials,royalty all taxes etc.but excluding the cost of carriage all complete as per specification  and direction of E/I.                                                                                  </t>
  </si>
  <si>
    <t xml:space="preserve">6
5.3.2.1
</t>
  </si>
  <si>
    <t xml:space="preserve">7
5.3.30.1
</t>
  </si>
  <si>
    <r>
      <t>Per M</t>
    </r>
    <r>
      <rPr>
        <b/>
        <vertAlign val="superscript"/>
        <sz val="8"/>
        <rFont val="Times New Roman"/>
        <family val="1"/>
      </rPr>
      <t>3</t>
    </r>
  </si>
  <si>
    <t>8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</si>
  <si>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</si>
  <si>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 xml:space="preserve">9
JSR BCD
P-51
</t>
  </si>
  <si>
    <t>Providing rough drssed stone masonary in Cement mortar (1:4)------do-------all complete as per building specification and direction of E/I.</t>
  </si>
  <si>
    <t>10.
5.7.2</t>
  </si>
  <si>
    <t>Providing 12mm thick cement plaster (1:4) with clean course sand F.M 1.5 includin screening curing with all leads and lifts of water, scaffoling taxes and royality all complete as per specification and direction of E/I with 1.5 mm cement punning</t>
  </si>
  <si>
    <t xml:space="preserve">11.
JSR RCD
P130
</t>
  </si>
  <si>
    <t>Wrough iron andmild steel welded work (wrought  iron  mild steel welded work) using anlge squre bars, tee and channel grill ---------do--------------all complete as per specification and direction of E/I with 1.5 mm cement punning</t>
  </si>
  <si>
    <t>Qntl.</t>
  </si>
  <si>
    <t>Stone Dust (lead 22 KM)</t>
  </si>
  <si>
    <t>Stone Boulder  (lead 36 KM)</t>
  </si>
  <si>
    <t>Total Rs.</t>
  </si>
  <si>
    <t xml:space="preserve">2
JBCD
P-26
</t>
  </si>
  <si>
    <t>5
5.1.7</t>
  </si>
  <si>
    <t>Filling in foundationtr treches and plinth in layesr not exceeding 150mm thick well watered,  ramming ,Fully  compated ----------do--------------- as per building  specification and direction of E/I.</t>
  </si>
  <si>
    <t xml:space="preserve">Sand 42 KM </t>
  </si>
  <si>
    <t>Stone Boulder 29km</t>
  </si>
  <si>
    <r>
      <t>Name of Work :</t>
    </r>
    <r>
      <rPr>
        <b/>
        <sz val="11"/>
        <color theme="1"/>
        <rFont val="Kruti Dev 010"/>
      </rPr>
      <t xml:space="preserve">fcM+yk guqeku eafnj ls n;k dqat rd ukyh ejEEkfr ,oa ih0 lh0 lh0 iFk dk fuekZ.k dk;ZA </t>
    </r>
  </si>
  <si>
    <t>1.
1A</t>
  </si>
  <si>
    <t xml:space="preserve">Dismantling RCC work ……. Do……. All complete as per specification  and direction </t>
  </si>
  <si>
    <t>2
5.2.34</t>
  </si>
  <si>
    <r>
      <t>Per M</t>
    </r>
    <r>
      <rPr>
        <b/>
        <vertAlign val="superscript"/>
        <sz val="8"/>
        <color theme="1"/>
        <rFont val="Times New Roman"/>
        <family val="1"/>
      </rPr>
      <t>3</t>
    </r>
  </si>
  <si>
    <t>3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</si>
  <si>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</si>
  <si>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4
5.7.11
+
5.7.12
</t>
  </si>
  <si>
    <t xml:space="preserve">5
5.3.30.1
</t>
  </si>
  <si>
    <t>6
5.5.5
(b)</t>
  </si>
  <si>
    <t>7
5.3.2.1</t>
  </si>
  <si>
    <t>Stone Boulder  (lead 29 KM)</t>
  </si>
  <si>
    <r>
      <t>Name of Work :-</t>
    </r>
    <r>
      <rPr>
        <b/>
        <sz val="11"/>
        <color theme="1"/>
        <rFont val="Kruti Dev 010"/>
      </rPr>
      <t xml:space="preserve">'kkafr uxj esa izzHkk nsoh ds ?kj ls egknso Hkxr ds ?kj rd  ih0 lh0 lh0 iFk dk fuekZ.k dk;ZA </t>
    </r>
  </si>
  <si>
    <t xml:space="preserve"> Local Sand 18 KM </t>
  </si>
  <si>
    <t>Stone Chips  (lead 36 KM)</t>
  </si>
  <si>
    <r>
      <t>Name of Work :</t>
    </r>
    <r>
      <rPr>
        <b/>
        <sz val="11"/>
        <color theme="1"/>
        <rFont val="Kruti Dev 010"/>
      </rPr>
      <t xml:space="preserve">deyw Vksyh eas fot; ds ?kj ls ?kkV jksM rd ukyh dk fuekZ.k dk;ZA </t>
    </r>
  </si>
  <si>
    <t>5
5.3.2</t>
  </si>
  <si>
    <t>6
5.2.34</t>
  </si>
  <si>
    <t xml:space="preserve">8
5.3.30.1
</t>
  </si>
  <si>
    <t>9
5.5.5
(b)</t>
  </si>
  <si>
    <r>
      <t xml:space="preserve">Name of Work </t>
    </r>
    <r>
      <rPr>
        <b/>
        <sz val="11"/>
        <color theme="1"/>
        <rFont val="Kruti Dev 010"/>
      </rPr>
      <t>Hkxoku flg ¼xksyw½ ds ?j ls ccyw mjkao ,oa iznhi xkM+h ds ?kj rd ih0 lh0 lh0 iFk dk fuekZ.k dk;ZA</t>
    </r>
  </si>
  <si>
    <r>
      <t>Name of Work :-</t>
    </r>
    <r>
      <rPr>
        <b/>
        <sz val="11"/>
        <color theme="1"/>
        <rFont val="Kruti Dev 010"/>
      </rPr>
      <t xml:space="preserve">dqjS'kh eqgYyk esa mleku ds ?kj ls bukeqy ds ?kj rd ,oa eqerkt ds ?kj ls vdcj ds ?kj rd ih0 lh0  lh0 iFk dk fuekZ.k dk;ZA </t>
    </r>
  </si>
  <si>
    <t>2
8.6.8</t>
  </si>
  <si>
    <t>3
5.3.2.1</t>
  </si>
  <si>
    <t>Local sand 49 km</t>
  </si>
  <si>
    <t>Stone Chips (36 KM)</t>
  </si>
  <si>
    <t xml:space="preserve">                                                                                                        Assistant Engineer 
                                                                                                         Ranchi Municipal Corporation
                                                                                                         Ranchi</t>
  </si>
  <si>
    <t>4.
5.3.5.1</t>
  </si>
  <si>
    <t>Providing  RCC M-200 with nominal mix of (1:1.5:3) in foundation and Plinth---------do---------- all complete as per specification and direction of E/I.</t>
  </si>
  <si>
    <t>5
5.3.30.1</t>
  </si>
  <si>
    <t>Local sand 13 km</t>
  </si>
  <si>
    <t>2
JBCD-
P-26</t>
  </si>
  <si>
    <t xml:space="preserve">Proiding,Supplying and Spreading stone dust filling in foundatioin treches in Plinth including ramming ---------do---------------- layers not exceeding 150mm etc of materails. </t>
  </si>
  <si>
    <t>Providing 25mm thick C.P (1:4) in foundation and Plinth with---------------do---------- all complete as per building  specification and direction of E/I.</t>
  </si>
  <si>
    <t xml:space="preserve">Stoen Dust 15 KM </t>
  </si>
  <si>
    <t>Boq cost</t>
  </si>
  <si>
    <t xml:space="preserve">                                                                                                       Excecutive  Engineer 
                                                                                                         Ranchi Municipal Corporation
                                                                                                         Ranchi</t>
  </si>
  <si>
    <t>21
5.1.10</t>
  </si>
  <si>
    <t>4
5.3.2</t>
  </si>
  <si>
    <t>5
5.2.34</t>
  </si>
  <si>
    <t>6
5.7.10</t>
  </si>
  <si>
    <t xml:space="preserve">Providing 25mm thick Cement  tuck Printing (1:4) with  Clean Course sand F.M.-1.5 including --------do----------all complete as per building  specification and direction of E/I. </t>
  </si>
  <si>
    <t>7
5.6.20</t>
  </si>
  <si>
    <t>Providing and laying 25mm thick Kotah stone tiles in riseer of Steps skirting and pillars of approved size -------------do -----------------all complete as per building  specification and direction of E/I.</t>
  </si>
  <si>
    <t>8.
5.8.23</t>
  </si>
  <si>
    <t xml:space="preserve">Providing tow coats Coats  of  approved  shade and make over old surface -----do-------- all complete as per building  </t>
  </si>
  <si>
    <t xml:space="preserve"> Local Sand 47 KM </t>
  </si>
  <si>
    <t>16
16.91
DSR</t>
  </si>
  <si>
    <t xml:space="preserve">Providing and laying factory made coloured chamfered edge cement concrete paver block in footpath, Park and lawns drivewayor size/shape------do--------- all complete as per building  </t>
  </si>
  <si>
    <t>16.91
2</t>
  </si>
  <si>
    <t>80mm thick CC Paver block of M:30 grade with approved color design and Rate incl.. GST 14.05% L.Cess and 15% C.P + O.H (As per DSR2018 rate analysis.</t>
  </si>
  <si>
    <t>Tatal Rs.</t>
  </si>
  <si>
    <r>
      <t>Name of Work :-</t>
    </r>
    <r>
      <rPr>
        <b/>
        <sz val="11"/>
        <color theme="1"/>
        <rFont val="Kruti Dev 010"/>
      </rPr>
      <t xml:space="preserve">tSi&amp;01 dSSEil Mksj.Mk ds vUnj fMLdks esa ih0 lh0 lh0  iFk dk fuekZ.k dk;ZA </t>
    </r>
  </si>
  <si>
    <t>Labour for cleaning the work site before and after work etc and for head load of Materials</t>
  </si>
  <si>
    <t>3.
JBCD
P-26</t>
  </si>
  <si>
    <t>Local sand 42 km</t>
  </si>
  <si>
    <t>Stone Dust  (lead 15KM)</t>
  </si>
  <si>
    <r>
      <t>Name of Work :-</t>
    </r>
    <r>
      <rPr>
        <b/>
        <sz val="11"/>
        <color theme="1"/>
        <rFont val="Kruti Dev 010"/>
      </rPr>
      <t xml:space="preserve">ekss0 glu dss ?kj ls eqLrkd ckjhd ds ?kj rd LYkSc lfgr ukyh dk fuekZ.k dk;ZA </t>
    </r>
  </si>
  <si>
    <r>
      <t>Name of Work :-</t>
    </r>
    <r>
      <rPr>
        <b/>
        <sz val="11"/>
        <color theme="1"/>
        <rFont val="Kruti Dev 010"/>
      </rPr>
      <t xml:space="preserve">dss'ko ckbz ysu esas lqHkk"k nqcs dss ?kj ls lat; nqcs ds ?kj rd LYkSc lfgr ukyh dk fuekZ.k dk;ZA </t>
    </r>
  </si>
  <si>
    <t xml:space="preserve">7
</t>
  </si>
  <si>
    <r>
      <t>Name of Work :-</t>
    </r>
    <r>
      <rPr>
        <b/>
        <sz val="11"/>
        <color theme="1"/>
        <rFont val="Kruti Dev 010"/>
      </rPr>
      <t xml:space="preserve">'kgckx ls dYyq 'kkg ds /kj rd ih0 lh0 lh0 iFk dk fuekZ.k dk;ZA  </t>
    </r>
  </si>
  <si>
    <r>
      <t>Name of Work :-</t>
    </r>
    <r>
      <rPr>
        <b/>
        <sz val="11"/>
        <color theme="1"/>
        <rFont val="Kruti Dev 010"/>
      </rPr>
      <t xml:space="preserve">dfczLrku xsV ls jktq ;kno ds ?kj rd ih0 lh0 lh0 iFk dk fuekZ.k dk;ZA  </t>
    </r>
  </si>
  <si>
    <t xml:space="preserve">Sand 14 KM </t>
  </si>
  <si>
    <r>
      <t>Name of Work :-</t>
    </r>
    <r>
      <rPr>
        <b/>
        <sz val="11"/>
        <color theme="1"/>
        <rFont val="Kruti Dev 010"/>
      </rPr>
      <t xml:space="preserve">fgUnihM+h FkMZ LVªhV esa Hkxr xyh nqxkZ eafnj ds lkeus ih0 lh0 lh0 iFk dk fuekZ.k dk;ZA </t>
    </r>
  </si>
  <si>
    <t xml:space="preserve">Sand 16 KM </t>
  </si>
  <si>
    <t>Stone Chips  (lead 20 KM)</t>
  </si>
  <si>
    <t>Stone Boulder 34 km</t>
  </si>
  <si>
    <r>
      <t>Name of Work :-</t>
    </r>
    <r>
      <rPr>
        <b/>
        <sz val="11"/>
        <color theme="1"/>
        <rFont val="Kruti Dev 010"/>
      </rPr>
      <t xml:space="preserve">vt; frdhZ ds ?kj ds ikl vkj0 lh0 lh0 iqfy;k dk fuekZ.k dk;ZA </t>
    </r>
  </si>
  <si>
    <t>2.
5.10.2</t>
  </si>
  <si>
    <t>Dismantling plain cement or lime work all complete as per specification and direction of E/I</t>
  </si>
  <si>
    <t>3.
5.10.1</t>
  </si>
  <si>
    <t>Dismantling of Pucca brick or lime work …… do ……. All complete as per E/I</t>
  </si>
  <si>
    <t>4.
5.10.3</t>
  </si>
  <si>
    <t>Dismantling RCC slab including …………………….all…………….E/I.</t>
  </si>
  <si>
    <t>5
5.1.1
+
5.1.2</t>
  </si>
  <si>
    <t>6
5.1.10</t>
  </si>
  <si>
    <t>7
8.6.8</t>
  </si>
  <si>
    <t>8
5.3.2.1</t>
  </si>
  <si>
    <t xml:space="preserve">Providing P.C.C M 150 in normal mix (1:2:4)  in foundation with approved quality of stone chips 20mm to 6mm size graded and clean coarse sand of F.M. 2.5 to 3 including all complete as per specification and direction of E/I                            </t>
  </si>
  <si>
    <t>9
5.3.2.1</t>
  </si>
  <si>
    <t>10.
5.3.30.1</t>
  </si>
  <si>
    <r>
      <t>Name of Work :-</t>
    </r>
    <r>
      <rPr>
        <b/>
        <sz val="11"/>
        <color theme="1"/>
        <rFont val="Kruti Dev 010"/>
      </rPr>
      <t xml:space="preserve">fgUnihM+h FkMZ LVªhV ljdkjh ckcq ysu eas ih0 lh0 lh0 iFk dk fuekZ.k dk;ZA </t>
    </r>
  </si>
  <si>
    <r>
      <t>Name of Work :-</t>
    </r>
    <r>
      <rPr>
        <b/>
        <sz val="11"/>
        <color theme="1"/>
        <rFont val="Kruti Dev 010"/>
      </rPr>
      <t xml:space="preserve">iqUnkx eas guqqeku eafnj ds ikl xyh ua0&amp;01 vkSj cxy xyh esa ua0&amp;02 esa ih0 lh0 lh0 iFk dk fuekZ.k dk;ZA </t>
    </r>
  </si>
  <si>
    <t>Stone Boulder 22 km</t>
  </si>
  <si>
    <r>
      <t>Name of Work :-</t>
    </r>
    <r>
      <rPr>
        <b/>
        <sz val="11"/>
        <color theme="1"/>
        <rFont val="Kruti Dev 010"/>
      </rPr>
      <t xml:space="preserve">bZnxkg eqgYyk &gt;ksij iV~Vh ikjl Vksyh esa ukyh dk fuekZ.k dk;ZA </t>
    </r>
  </si>
  <si>
    <r>
      <t>Name of Work :-</t>
    </r>
    <r>
      <rPr>
        <b/>
        <sz val="11"/>
        <color theme="1"/>
        <rFont val="Kruti Dev 010"/>
      </rPr>
      <t>'e'kku ?kkV igqWp iFk dk fuekZ.k dk;ZA</t>
    </r>
  </si>
  <si>
    <t>Local sand 18 km</t>
  </si>
  <si>
    <t>Stone Chips &amp; Dust  (lead 15 KM)</t>
  </si>
  <si>
    <t xml:space="preserve">                                                                                                       EX. Engineer 
                                                                                                         Ranchi Municipal Corporation
                                                                                                         Ranchi</t>
  </si>
  <si>
    <r>
      <t>Name of Work :-</t>
    </r>
    <r>
      <rPr>
        <b/>
        <sz val="11"/>
        <color theme="1"/>
        <rFont val="Kruti Dev 010"/>
      </rPr>
      <t>t; izdk'k uxj jksM ua0&amp;01] 02 ,oa 03 esa ih0 lh0 lh0 iFk dk fuekZ.k dk;ZA</t>
    </r>
  </si>
  <si>
    <r>
      <t>Name of Work :-</t>
    </r>
    <r>
      <rPr>
        <b/>
        <sz val="11"/>
        <color theme="1"/>
        <rFont val="Kruti Dev 010"/>
      </rPr>
      <t xml:space="preserve"> fo/kku lHkk v/;{k ds ?kj ds ikl ikjl vxzoky ds ?kj ls esgsUnz izkln ;kno ds ?kj gkrss gq;s mses'k pUnz 'kekZ ds ?kj rd ih0 lh0 lh0 iFk lq/kkj dk;za </t>
    </r>
  </si>
  <si>
    <t>1
5.3.2.1</t>
  </si>
  <si>
    <t xml:space="preserve">local Sand 49 KM </t>
  </si>
  <si>
    <t xml:space="preserve">                                                                                                     Executive Engineer 
                                                                                                         Ranchi Municipal Corporation
                                                                                                         Ranchi</t>
  </si>
  <si>
    <t>4
5.3.5.1</t>
  </si>
  <si>
    <t>6
5.5.4
+
5.5.5
(a)</t>
  </si>
  <si>
    <t xml:space="preserve">Sand 13 KM </t>
  </si>
  <si>
    <r>
      <t>Name of Work :-</t>
    </r>
    <r>
      <rPr>
        <b/>
        <sz val="11"/>
        <color theme="1"/>
        <rFont val="Kruti Dev 010"/>
      </rPr>
      <t xml:space="preserve">Mksj.Mk esa &gt;.Mk pkSd ls tSu eafnj rd vkj0 lh0 lh0 LySSc dk fuekZ.k dk;ZA </t>
    </r>
  </si>
  <si>
    <t>1.
5.3.30.1</t>
  </si>
  <si>
    <t>Per M3</t>
  </si>
  <si>
    <t>2.
5.5.30</t>
  </si>
  <si>
    <t>KG</t>
  </si>
  <si>
    <t>3.
5.5.5
b</t>
  </si>
  <si>
    <t xml:space="preserve">                                                                                                        Excecutive Engineer 
                                                                                                         Ranchi Municipal Corporation
                                                                                                         Ranchi</t>
  </si>
  <si>
    <t>Name of Work :Const. of Drian near Nirwachan Office Gaitri Mandir.</t>
  </si>
  <si>
    <t>3
5.1.1
+
5.1.2</t>
  </si>
  <si>
    <t>4
5.1.10</t>
  </si>
  <si>
    <t>5
8.6.8</t>
  </si>
  <si>
    <t>6.
5.3.2.1</t>
  </si>
  <si>
    <t xml:space="preserve">8.
5.5.5
</t>
  </si>
  <si>
    <r>
      <t>Name of Work :-</t>
    </r>
    <r>
      <rPr>
        <b/>
        <sz val="11"/>
        <color theme="1"/>
        <rFont val="Kruti Dev 010"/>
      </rPr>
      <t xml:space="preserve">clkjx&lt;+ esa {kfrxzzLr iqfy;k dk fuekZ.k dk;ZA </t>
    </r>
  </si>
  <si>
    <t>Rate Approved by Quation of Each RCC Bech</t>
  </si>
  <si>
    <t>For 100 Nos.</t>
  </si>
  <si>
    <r>
      <t xml:space="preserve">Name of Work :- </t>
    </r>
    <r>
      <rPr>
        <b/>
        <sz val="11"/>
        <color theme="1"/>
        <rFont val="Kruti Dev 010"/>
      </rPr>
      <t xml:space="preserve">fofHkUu LFkyksa ij vkj0 lh0 lh0 csUp dk fuekZ.k dk;ZA </t>
    </r>
  </si>
  <si>
    <t>Labour for cleaning the work site before and after work etc.</t>
  </si>
  <si>
    <t>2.
5.10.1</t>
  </si>
  <si>
    <t>Dimenteling Pucca drain brick or lime including stacking servicalble material in countable stack within 15mm --------do----------------- as per specification &amp; direction of E/I.</t>
  </si>
  <si>
    <t>Cum</t>
  </si>
  <si>
    <t>3.          5.1.1
 +
 5.1.2</t>
  </si>
  <si>
    <t xml:space="preserve">   4.
   5.1.10</t>
  </si>
  <si>
    <t>5.   
5.6.1</t>
  </si>
  <si>
    <t>Providing designation 75A one brick flat soling ……all complete as per …….E/I.</t>
  </si>
  <si>
    <t>6      5.3.2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</si>
  <si>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</si>
  <si>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7.
5.2.3</t>
  </si>
  <si>
    <t>Providing 75 A Brick work in C M (1:6) in Foundation and plinth all omplete job-----do---------as per building specification and direction of E/I.</t>
  </si>
  <si>
    <t>8.
  5.3.6.1</t>
  </si>
  <si>
    <r>
      <t xml:space="preserve">Providing R.C.C M 200 in nominal mix (1:1.5:3) in </t>
    </r>
    <r>
      <rPr>
        <b/>
        <sz val="10"/>
        <color theme="1"/>
        <rFont val="Century"/>
        <family val="1"/>
      </rPr>
      <t>band at plinth</t>
    </r>
    <r>
      <rPr>
        <sz val="10"/>
        <color theme="1"/>
        <rFont val="Century"/>
        <family val="1"/>
      </rPr>
      <t>...do..all complete as per …………………………. E/I.</t>
    </r>
  </si>
  <si>
    <t>9.
  5.2.11</t>
  </si>
  <si>
    <r>
      <t xml:space="preserve">Providing designation 75A </t>
    </r>
    <r>
      <rPr>
        <b/>
        <sz val="10"/>
        <color theme="1"/>
        <rFont val="Century"/>
        <family val="1"/>
      </rPr>
      <t>brick work</t>
    </r>
    <r>
      <rPr>
        <sz val="10"/>
        <color theme="1"/>
        <rFont val="Century"/>
        <family val="1"/>
      </rPr>
      <t xml:space="preserve"> in C.M.(1:6)  in</t>
    </r>
    <r>
      <rPr>
        <b/>
        <sz val="10"/>
        <color theme="1"/>
        <rFont val="Century"/>
        <family val="1"/>
      </rPr>
      <t xml:space="preserve"> superstructure</t>
    </r>
    <r>
      <rPr>
        <sz val="10"/>
        <color theme="1"/>
        <rFont val="Century"/>
        <family val="1"/>
      </rPr>
      <t xml:space="preserve"> do….. .all comlete as per ………..E/I.</t>
    </r>
  </si>
  <si>
    <t>11.   5.2.27</t>
  </si>
  <si>
    <t>Extra for brick work for each consecutive floor above first floor including watering and scaffolding, all complete as per direction of E/I.</t>
  </si>
  <si>
    <t>F.Floor:</t>
  </si>
  <si>
    <t>Deductions:</t>
  </si>
  <si>
    <t>Columns:</t>
  </si>
  <si>
    <t>Windows:</t>
  </si>
  <si>
    <t>Doors:</t>
  </si>
  <si>
    <t>2ND Floor:</t>
  </si>
  <si>
    <t>Head Room::</t>
  </si>
  <si>
    <t>2x76.11</t>
  </si>
  <si>
    <t>10.
5.3.14</t>
  </si>
  <si>
    <r>
      <t xml:space="preserve">Providing R.C.C M 200 in nominal mix of  (1:1.5:3) in </t>
    </r>
    <r>
      <rPr>
        <b/>
        <sz val="10"/>
        <color theme="1"/>
        <rFont val="Century"/>
        <family val="1"/>
      </rPr>
      <t>columns</t>
    </r>
    <r>
      <rPr>
        <sz val="10"/>
        <color theme="1"/>
        <rFont val="Century"/>
        <family val="1"/>
      </rPr>
      <t>...do..all complete as per specification and direction of E/I.</t>
    </r>
  </si>
  <si>
    <t>11.  5.3.8.1</t>
  </si>
  <si>
    <r>
      <t>Providing R.C.C M 200 in nominal mix of  (1:1.5:3) in</t>
    </r>
    <r>
      <rPr>
        <b/>
        <sz val="10"/>
        <color theme="1"/>
        <rFont val="Century"/>
        <family val="1"/>
      </rPr>
      <t xml:space="preserve"> lintel</t>
    </r>
    <r>
      <rPr>
        <sz val="10"/>
        <color theme="1"/>
        <rFont val="Century"/>
        <family val="1"/>
      </rPr>
      <t>...do..all complete as per specification and direction of E/I.</t>
    </r>
  </si>
  <si>
    <t>12.  5.3.9.1</t>
  </si>
  <si>
    <r>
      <t xml:space="preserve">Providing R.C.C M 200 in nominal mix of  (1:1.5:3) in </t>
    </r>
    <r>
      <rPr>
        <b/>
        <sz val="10"/>
        <color theme="1"/>
        <rFont val="Century"/>
        <family val="1"/>
      </rPr>
      <t>roof slab</t>
    </r>
    <r>
      <rPr>
        <sz val="10"/>
        <color theme="1"/>
        <rFont val="Century"/>
        <family val="1"/>
      </rPr>
      <t>...do……….all complete as per specification and direction of E/I.</t>
    </r>
  </si>
  <si>
    <t>13.  5.7.15</t>
  </si>
  <si>
    <t>Providing 19 mm thick water proof C.P.(1:3) over roof slab..do….all complete as per ..E.I.</t>
  </si>
  <si>
    <t>14.   5.7.3</t>
  </si>
  <si>
    <t>Providing 12 mm thick C.P.(1:6)…..do….all complete as per ….E.I.</t>
  </si>
  <si>
    <t>15.   5.7.6</t>
  </si>
  <si>
    <t>Providing 6 mm thick C.P.(1:4) in ceiling…..do….all complete as per ….E.I.</t>
  </si>
  <si>
    <t>16.   13.26  DSR</t>
  </si>
  <si>
    <t xml:space="preserve">Providing and applying Plaster of Peris 2mm thick over plastered surface …..do… .all complete as per …..E/I. </t>
  </si>
  <si>
    <t>17.   5.8.21</t>
  </si>
  <si>
    <t>Providing two coats of plastic emulsion paint of approved shade and make over a coat of cement primer over new  surface…do… .all…complete….as per E/I.</t>
  </si>
  <si>
    <t>18.
11.41.2
DSR</t>
  </si>
  <si>
    <t xml:space="preserve">Provding and laying vitrified floor tiles in different sizes------do-------cement primer over new  surface…do… </t>
  </si>
  <si>
    <t>19.
DSR
8.31</t>
  </si>
  <si>
    <t xml:space="preserve">Providing and fixing 1st quality cermaic glazed wll Tiles conforming tiles conforiming to IS:15622 (thickness to be specified by the manufacturer) of approved make in all colours, -------do----------- with pigment of matching shade. </t>
  </si>
  <si>
    <t>20.  5.5.12</t>
  </si>
  <si>
    <r>
      <t>Supplying,fitting and fixing M.S.</t>
    </r>
    <r>
      <rPr>
        <b/>
        <sz val="9"/>
        <color theme="1"/>
        <rFont val="Century"/>
        <family val="1"/>
      </rPr>
      <t xml:space="preserve"> grill</t>
    </r>
    <r>
      <rPr>
        <sz val="9"/>
        <color theme="1"/>
        <rFont val="Century"/>
        <family val="1"/>
      </rPr>
      <t xml:space="preserve"> made of 20x6 mm M.S. flat as per approved design and drawing  …..do…… ..all complete as per …….E/I.</t>
    </r>
  </si>
  <si>
    <t>21.  5.5.18</t>
  </si>
  <si>
    <t>Supplying,fitting and fixing fully glased steel door,windows or ventilatons of standard "Z" and mullion steel section ………..do…… ..all complete as per ……….E/I.</t>
  </si>
  <si>
    <t>22.  5.8.41 
+
 5.8.43</t>
  </si>
  <si>
    <r>
      <t xml:space="preserve">Providing two coats of </t>
    </r>
    <r>
      <rPr>
        <b/>
        <sz val="10"/>
        <color theme="1"/>
        <rFont val="Century"/>
        <family val="1"/>
      </rPr>
      <t>painting</t>
    </r>
    <r>
      <rPr>
        <sz val="10"/>
        <color theme="1"/>
        <rFont val="Century"/>
        <family val="1"/>
      </rPr>
      <t xml:space="preserve"> with ready mixed paint of approved shade and make over steel surfaces…..do… ..all complete as per E/I. (With Primer one coat of red lead paint)</t>
    </r>
  </si>
  <si>
    <t>23.   5.5.5 (b)</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</si>
  <si>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</si>
  <si>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24.
DSR
17.4.1</t>
  </si>
  <si>
    <t xml:space="preserve">Providing and fixing white vitreous china flat back or wall corner type lipped front urinal basin of ---------do----------- wall and floors wherever required. </t>
  </si>
  <si>
    <t>25.
3.2.1
(A)</t>
  </si>
  <si>
    <t>Supplying, fitting and fixing vitreous white glazed earthen ware IWC of parryy Hindustan or and any other-----do------- E/I.</t>
  </si>
  <si>
    <t xml:space="preserve">26.
3.2.5
</t>
  </si>
  <si>
    <t>Supplying Fitting and fixing vitreous white glazed  earthen ware wash hand  basin parry-------------do------------E/I.</t>
  </si>
  <si>
    <t>27.
5.2:25</t>
  </si>
  <si>
    <t>P/250mm brick jali inCM. (1:8) in Superstructure of Soak Pit ----do-----E/I.</t>
  </si>
  <si>
    <t>Sand (Lead 16 KM)</t>
  </si>
  <si>
    <t>Stone Chips(Lead 20 KM)</t>
  </si>
  <si>
    <t>Bricks ( Lead 08 KM)</t>
  </si>
  <si>
    <t>Earth (Lead 01 KM)</t>
  </si>
  <si>
    <r>
      <t>Name of Work :-</t>
    </r>
    <r>
      <rPr>
        <b/>
        <sz val="11"/>
        <color theme="1"/>
        <rFont val="Kruti Dev 010"/>
      </rPr>
      <t xml:space="preserve">Mkssj.Mk ikjl Vkssyh dfcZzLrku ds vUnj ih0 lh0 lh0 iFk dk fuekZ.k dk;ZA </t>
    </r>
  </si>
  <si>
    <r>
      <t>Name of Work :-</t>
    </r>
    <r>
      <rPr>
        <b/>
        <sz val="11"/>
        <color theme="1"/>
        <rFont val="Kruti Dev 010"/>
      </rPr>
      <t xml:space="preserve">iqUnzkx eas NkSVh rkykc ds lkeus ls pkikdy rd ih0 lh0 lh0 iFk dk fuekZ.k dk;ZA </t>
    </r>
  </si>
  <si>
    <r>
      <t>Name of Work :-</t>
    </r>
    <r>
      <rPr>
        <b/>
        <sz val="11"/>
        <color theme="1"/>
        <rFont val="Kruti Dev 010"/>
      </rPr>
      <t>cj &gt;ksiM+h eqYykg eas /kqzokZ eas thrw lkgqq ds ?kj ls 'kadj uk;d ds ?kj rd ih0 lh0 lh0 iFk dk fuekZ.k dk;ZA</t>
    </r>
  </si>
  <si>
    <r>
      <t>Name of Work :</t>
    </r>
    <r>
      <rPr>
        <b/>
        <sz val="11"/>
        <color theme="1"/>
        <rFont val="Tio"/>
      </rPr>
      <t xml:space="preserve">Consturction of Drain in harmu Road Bhhati Gali. </t>
    </r>
  </si>
  <si>
    <t>6.
5.2.34</t>
  </si>
  <si>
    <t xml:space="preserve">7.
</t>
  </si>
  <si>
    <t>Providing 25mm Cement plaster (1:4) with clean coarse sand of F.M. 1.5 including screening curing with all leads -------------do----------- all complete as per building  specification and direction of E/I.</t>
  </si>
  <si>
    <t>Providing 105mm Cement Punning including curing of Water with all leads and lfits --------do----------all complete as per building  specification and direction of E/I.</t>
  </si>
  <si>
    <t xml:space="preserve"> Local Sand 16 KM </t>
  </si>
  <si>
    <t>Stone Boulder  (lead 34 KM)</t>
  </si>
  <si>
    <r>
      <t xml:space="preserve">Name of Work </t>
    </r>
    <r>
      <rPr>
        <b/>
        <sz val="11"/>
        <color theme="1"/>
        <rFont val="Kruti Dev 010"/>
      </rPr>
      <t xml:space="preserve">%&amp; </t>
    </r>
    <r>
      <rPr>
        <b/>
        <sz val="11"/>
        <color theme="1"/>
        <rFont val="Times New Roman"/>
        <family val="1"/>
      </rPr>
      <t>Const. of RCC Bench and Platform under ward No-43</t>
    </r>
  </si>
  <si>
    <t xml:space="preserve">Providing Labour </t>
  </si>
  <si>
    <t>Providing rough dressed  course  stone masonry in cement mortar (1:4)  in foundation and  plinth  with hammer  dressed stone of less than 0.03 m3 in volume nad clean  coarse sand of F.M. 2 to 2.5 including  cost of screenign raking out joints to 20mm depth curing taxes  and royalty  all complete as per building  specification and direction of E/</t>
  </si>
  <si>
    <t xml:space="preserve">7.
5.7.11
+
5.7.12
</t>
  </si>
  <si>
    <t xml:space="preserve">RCC Bench as per approved rate by quation </t>
  </si>
  <si>
    <t xml:space="preserve">                                                                                                                                                                                                       Executive Engineer 
                                                                                                                                                                                                  Ranchi Municipal Corporation
                                                                                                                                                                                      Ranchi</t>
  </si>
  <si>
    <t>1
5.10.1</t>
  </si>
  <si>
    <t>Dismantling of Pucca brick or lime work Including stacking the serviceable material and disposal of unserviceable material to all leads……do….all complete.</t>
  </si>
  <si>
    <t xml:space="preserve">2
5.1.1
+
5.1.2
</t>
  </si>
  <si>
    <t xml:space="preserve">3
5.1.10
</t>
  </si>
  <si>
    <t xml:space="preserve">6
5.3.2
</t>
  </si>
  <si>
    <t>m2</t>
  </si>
  <si>
    <t>8 5.3.30.1</t>
  </si>
  <si>
    <t>Providing  Precast R.C.C M 200 in nominal mix (1:1.5:3) in slab ……..do…..all complete as per specification and direction of E/I.</t>
  </si>
  <si>
    <t xml:space="preserve">9
5.5.5
(b)
</t>
  </si>
  <si>
    <t>mt</t>
  </si>
  <si>
    <t>SAND -LEAD-47km</t>
  </si>
  <si>
    <t>SAND LOCAL-LEAD-16km</t>
  </si>
  <si>
    <t>CHIPS-LEAD-20km</t>
  </si>
  <si>
    <t>BOULDER-LEAD-34km</t>
  </si>
  <si>
    <t>EARTH-LEAD-1km</t>
  </si>
  <si>
    <t xml:space="preserve">                                                                                                  Excutive Engineer 
                                                                                                         Ranchi Municipal Corporation
                                                                                                         Ranchi</t>
  </si>
  <si>
    <r>
      <t>Per M</t>
    </r>
    <r>
      <rPr>
        <vertAlign val="superscript"/>
        <sz val="10"/>
        <rFont val="Times New Roman"/>
        <family val="1"/>
      </rPr>
      <t>3</t>
    </r>
  </si>
  <si>
    <t>2            5.1.1 + 5.1.2</t>
  </si>
  <si>
    <t>3
  5.1.10</t>
  </si>
  <si>
    <t>4   
  8.6.8</t>
  </si>
  <si>
    <t>5
5.3.5.1</t>
  </si>
  <si>
    <t>Providing R.C.C M 200 in nominal mix (1:1.5:3) in foundation ……..do…..all complete as per specification and direction of E/I.</t>
  </si>
  <si>
    <t>6
 5.3.30.1</t>
  </si>
  <si>
    <t>SAND -LEAD-49km</t>
  </si>
  <si>
    <t>SAND LOCAL-LEAD-14km</t>
  </si>
  <si>
    <t>CHIPS-LEAD-22km</t>
  </si>
  <si>
    <t>BOULDER-LEAD-36km</t>
  </si>
  <si>
    <t xml:space="preserve">                                                                                                  Ex Engineer 
                                                                                                         Ranchi Municipal Corporation
                                                                                                         Ranchi</t>
  </si>
  <si>
    <r>
      <t>Per M</t>
    </r>
    <r>
      <rPr>
        <vertAlign val="superscript"/>
        <sz val="9"/>
        <color theme="1"/>
        <rFont val="Times New Roman"/>
        <family val="1"/>
      </rPr>
      <t>3</t>
    </r>
  </si>
  <si>
    <t>SAND -LEAD-42km</t>
  </si>
  <si>
    <t>SAND LOCAL-LEAD-18km</t>
  </si>
  <si>
    <t>CHIPS-LEAD-15km</t>
  </si>
  <si>
    <t>BOULDER-LEAD-29km</t>
  </si>
  <si>
    <r>
      <t>Name of Work :-</t>
    </r>
    <r>
      <rPr>
        <b/>
        <sz val="11"/>
        <color theme="1"/>
        <rFont val="Kruti Dev 010"/>
      </rPr>
      <t xml:space="preserve">ih0 ih0 dEikm.M d'ehjh eqgYYkk esa g;we ikbZi }kjk ukyh ,oa ,d vn~n iqfy;k dk fuekZ.k dk;ZA </t>
    </r>
    <r>
      <rPr>
        <b/>
        <sz val="11"/>
        <color theme="1"/>
        <rFont val="Times New Roman"/>
        <family val="1"/>
      </rPr>
      <t xml:space="preserve">
</t>
    </r>
  </si>
  <si>
    <t>2
5.10.1</t>
  </si>
  <si>
    <t>3
5.10.3</t>
  </si>
  <si>
    <t xml:space="preserve">8
5.7.11
+
5.7.12
</t>
  </si>
  <si>
    <t>Providing NP-3 Pipe of 450mm dia for laying Drain.</t>
  </si>
  <si>
    <t>M</t>
  </si>
  <si>
    <t>Labour for laying, Fitting and fixing NP-3 home pipe in Line level and grade as well as providing approved jointing Material ------------do---------------- all complete as per building specification and direction of E/I.</t>
  </si>
  <si>
    <t>Hume Pipe (Lead up to 30KM)</t>
  </si>
  <si>
    <t>4
5.1.1
+
5.1.2</t>
  </si>
  <si>
    <t>5
5.1.10</t>
  </si>
  <si>
    <t>6
8.6.8</t>
  </si>
  <si>
    <t>7
5.3.2</t>
  </si>
  <si>
    <t>8
5.2.34</t>
  </si>
  <si>
    <t xml:space="preserve">9
5.7.11
+
5.7.12
</t>
  </si>
  <si>
    <t>10
5.5.5
(b)</t>
  </si>
  <si>
    <t>11.
SOPR-
P-33</t>
  </si>
  <si>
    <t>12.
7.6.6.2</t>
  </si>
  <si>
    <r>
      <t xml:space="preserve">Name of Work :- </t>
    </r>
    <r>
      <rPr>
        <b/>
        <sz val="14"/>
        <color theme="1"/>
        <rFont val="Kruti Dev 010"/>
      </rPr>
      <t>uhe pkSd euhVksyk esa iqfy;k ,oa gtjr vyh pkSd ds lkeus okMZ dk;kZy; ds lkeus ukyh fuekZ.kA</t>
    </r>
  </si>
  <si>
    <t>Labour for cleaning the work site before and after work etc and for head load of Material</t>
  </si>
  <si>
    <t>3
 5.10.2</t>
  </si>
  <si>
    <t>Dismantling of P.C.C. work Including stacking the serviceable material and disposal of unserviceable material to all leads……do….all complete.</t>
  </si>
  <si>
    <t>4
5.10.3</t>
  </si>
  <si>
    <t>Dismantling RCC slab including stacking serviceable material in countable stacks withnn 15M.lead and disposal of unserviceable material with all lead completed as per direction of E/I.</t>
  </si>
  <si>
    <t xml:space="preserve">5
5.1.1
+
5.1.2
</t>
  </si>
  <si>
    <t xml:space="preserve">6
5.1.10
</t>
  </si>
  <si>
    <t xml:space="preserve">9
5.3.2
</t>
  </si>
  <si>
    <t xml:space="preserve">10
5.7.11
+
5.7.12
</t>
  </si>
  <si>
    <t>11 5.3.30.1</t>
  </si>
  <si>
    <t xml:space="preserve">12
5.5.5
(b)
</t>
  </si>
  <si>
    <t>SAND LOCAL-LEAD-13km</t>
  </si>
  <si>
    <t xml:space="preserve">2.
5.10.2
</t>
  </si>
  <si>
    <t xml:space="preserve">Dismemtling of PCC work ---------do-------------as per specification and direction of E/I. </t>
  </si>
  <si>
    <t>3.            5.1.1 + 5.1.2</t>
  </si>
  <si>
    <t>4.
  5.1.10</t>
  </si>
  <si>
    <t>5.    
  8.6.8</t>
  </si>
  <si>
    <t>6.
 5.3.5.1</t>
  </si>
  <si>
    <t>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</si>
  <si>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7 5.3.30.1</t>
  </si>
  <si>
    <t xml:space="preserve">8
5.5.4
&amp;
5.5.5(a) </t>
  </si>
  <si>
    <t>Providing Tor steel reinforcement of 8 mm &amp;10mm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</si>
  <si>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</si>
  <si>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Carriage of Sand (Lead 42 KM)</t>
  </si>
  <si>
    <t>Carriage of Sand local (Lead 18 KM)</t>
  </si>
  <si>
    <t xml:space="preserve">Name of Work :- CONSTRUCTION OF PCC ROAD AT BACKSIDE OF BUDHIA BOUNDRY UPTO THE RESIDENCE OF SONALAL MAHATO UNDER WARD NO-05
</t>
  </si>
  <si>
    <t xml:space="preserve">3
JBCD
P-26
</t>
  </si>
  <si>
    <t>Providing,Supplying and spreading of Stone Dust in filling in Foundation trenches or in Plingth-------do-------all complete as per specification and direction of E/I.</t>
  </si>
  <si>
    <t>STONE DUST-LEAD-22km</t>
  </si>
  <si>
    <t xml:space="preserve">7
5.5.5
(b)
</t>
  </si>
  <si>
    <t>SAND LOCAL-LEAD-15km</t>
  </si>
  <si>
    <t>1      5.10.3</t>
  </si>
  <si>
    <t>Dismantling RCC Work……….do………. all complete as per direction of E/I.</t>
  </si>
  <si>
    <t xml:space="preserve">2
5.10.1
</t>
  </si>
  <si>
    <t>Dismantling pucca brick or lime work including stacking serviceable materials in countable stacks within 15M. Lead and disposal of unserviceable materials with all leads complete as per direction of E/I</t>
  </si>
  <si>
    <t>3           5.1.1 + 5.1.2</t>
  </si>
  <si>
    <t>4
  5.1.10</t>
  </si>
  <si>
    <t>5   
  8.6.8</t>
  </si>
  <si>
    <t xml:space="preserve">
6
5.3.2
</t>
  </si>
  <si>
    <t xml:space="preserve">7
5.2.34
</t>
  </si>
  <si>
    <t>9 5.3.30.1</t>
  </si>
  <si>
    <t xml:space="preserve">10
5.5.4
&amp;
5.5.5(a) </t>
  </si>
  <si>
    <t>Carriage of Sand (Lead 47 KM)</t>
  </si>
  <si>
    <t>Carriage of Sand local (Lead 16 KM)</t>
  </si>
  <si>
    <t>Carriage of Stone Boulder (Lead 34  KM)</t>
  </si>
  <si>
    <t>Carriage of Stone Chips  (Lead 20 KM)</t>
  </si>
  <si>
    <t xml:space="preserve">                                                                                                Executive Engineer 
                                                                                                         Ranchi Municipal Corporation
                                                                                                         Ranchi</t>
  </si>
  <si>
    <t>Nos</t>
  </si>
  <si>
    <t>4.
 5.3.5.1</t>
  </si>
  <si>
    <t>5 5.3.30.1</t>
  </si>
  <si>
    <t>6
5.5.30</t>
  </si>
  <si>
    <t>kg</t>
  </si>
  <si>
    <t xml:space="preserve">7
5.5.4
&amp;
5.5.5(a) </t>
  </si>
  <si>
    <t>Carriage of Sand local (Lead 13 KM)</t>
  </si>
  <si>
    <t>Carriage of Stone Boulder (Lead 29  KM)</t>
  </si>
  <si>
    <t>Carriage of Stone Chips  (Lead 15 KM)</t>
  </si>
  <si>
    <t>Name of Work :- Construction and Placing of R.C.C Bench at Different Place in Dhurwa under ward No-41</t>
  </si>
  <si>
    <t>R.C.C Bench</t>
  </si>
  <si>
    <t>NO.</t>
  </si>
  <si>
    <t>TOTAL</t>
  </si>
  <si>
    <t xml:space="preserve">                                                                                                         Executive Engineer
                                                                                                    Ranchi Municipal Corporation
                                                                                                         Ranchi</t>
  </si>
  <si>
    <t xml:space="preserve">1
5.10.2
</t>
  </si>
  <si>
    <t>2           5.1.1 + 5.1.2</t>
  </si>
  <si>
    <t>4  
  8.6.8</t>
  </si>
  <si>
    <t>5
 5.3.5.1</t>
  </si>
  <si>
    <t>Providing Mooram Filling in the flank of Road….do….E/I.</t>
  </si>
  <si>
    <t>Carriage of Sand local (Lead 22 KM)</t>
  </si>
  <si>
    <t>Carriage of Stone Dust (Lead 36  KM)</t>
  </si>
  <si>
    <t>vi</t>
  </si>
  <si>
    <t>Mooram (Lead 14 KM)</t>
  </si>
  <si>
    <t>Name of Work :- Construction and of R.C.C Bench at Different mohallah under ward No-38</t>
  </si>
  <si>
    <t>1          5.1.1 + 5.1.2</t>
  </si>
  <si>
    <t>2
  5.1.10</t>
  </si>
  <si>
    <t>3  
  8.6.8</t>
  </si>
  <si>
    <t xml:space="preserve">
4
5.3.2
</t>
  </si>
  <si>
    <t xml:space="preserve">5
5.2.34
</t>
  </si>
  <si>
    <t>6
5.7.12</t>
  </si>
  <si>
    <t>7
5.6.20
BCD</t>
  </si>
  <si>
    <t>Providing and laying 25mm thick kotah stone tiles in risers of steps, skirting and pillars of approved size, texture and colour laid over 12mm thick cement mortar (1:3) and jointed with grey cement slurry mmmmixed eith pigment to match the shade of the slab including rubbing to granolithic finish with approved quality of carborandun stone including cost of curing taxes and royalty all complete as per building specification and direction of E/I.</t>
  </si>
  <si>
    <t>8
5.8.23</t>
  </si>
  <si>
    <t xml:space="preserve">Providing two coat of snowcem  of approved shade and make over old surface including  washing cleaning and preparing the walls,  scaffolding, curing and taxes all complete as per building specification and direction </t>
  </si>
  <si>
    <t>9
16.91.2</t>
  </si>
  <si>
    <t xml:space="preserve">80MM thick c.c paver block of M-30 Grade with approved colour design andpattern </t>
  </si>
  <si>
    <t>PAVER BLOCK</t>
  </si>
  <si>
    <t xml:space="preserve">                                                                                                  Executive Engineer  
                                                                                                         Ranchi Municipal Corporation
                                                                                                         Ranchi</t>
  </si>
  <si>
    <t xml:space="preserve">                                                                                                 EX Engineer 
                                                                                                         Ranchi Municipal Corporation
                                                                                                         Ranchi</t>
  </si>
  <si>
    <t>4    
  8.6.8</t>
  </si>
  <si>
    <t xml:space="preserve">                                                                                                   Assistant Engineer 
                                                                                                         Ranchi Municipal Corporation
                                                                                                         Ranchi</t>
  </si>
  <si>
    <t xml:space="preserve">                                                                                                 Assistant Engineer 
                                                                                                         Ranchi Municipal Corporation
                                                                                                         Ranchi</t>
  </si>
  <si>
    <t>Name of Work :- Construction of PCC road and in Barkocha jhopri Mohallah Jagarnath purm Dhurwa from Manoj house and Sonu Singh house</t>
  </si>
  <si>
    <t xml:space="preserve">                                                                                                  Assistant Engineer  
                                                                                                         Ranchi Municipal Corporation
                                                                                                         Ranchi</t>
  </si>
  <si>
    <t>Name of Work :- Construction of PCC Road at Ram Nagar Mishirgonda from the house of Ashok Ram to the house of Jataru Oraon.</t>
  </si>
  <si>
    <t>Dismentaling of PCC work ----------------do------------------</t>
  </si>
  <si>
    <t xml:space="preserve">3
5.1.1
+
5.1.2
</t>
  </si>
  <si>
    <t>6
5.3.5.1</t>
  </si>
  <si>
    <t xml:space="preserve">8
5.5.5
(b)
</t>
  </si>
  <si>
    <t>Name of Work :- Construction of RCC Drain at Sarna Toli from hoouse of Narayan Pandit to house of Mahesh ji including 01 No. Culvert.</t>
  </si>
  <si>
    <t>Name of Work :- Construction of RCC Drain in Road No.-2 Shastri Nagar from the house of Ranjeet Kumar to the house of Pravish Kumar Under Ward No.-02</t>
  </si>
  <si>
    <t>2.            5.1.1 + 5.1.2</t>
  </si>
  <si>
    <t>3.
  5.1.10</t>
  </si>
  <si>
    <t>4.    
  8.6.8</t>
  </si>
  <si>
    <t>5.
 5.3.5.1</t>
  </si>
  <si>
    <t>6 5.3.30.1</t>
  </si>
  <si>
    <t>Local Sand (13 K.M.)</t>
  </si>
  <si>
    <t>2
5.3.5.1</t>
  </si>
  <si>
    <t>Name of Work :- Construction of Culvert in Front of Makka Masjid in Ward No.-22</t>
  </si>
  <si>
    <t>3          5.1.1 + 5.1.2</t>
  </si>
  <si>
    <t>5  
  8.6.8</t>
  </si>
  <si>
    <t xml:space="preserve">6
5.7.11
+
5.7.12
</t>
  </si>
  <si>
    <t>Name of Work :- Construction of PCC road and drain at Janak nagar from house of Ramdular Yadav to house of Fula Devi.</t>
  </si>
  <si>
    <t>Providing fine agregate Stone Dust filling in Foundation trenches -------do-------all complete as per specification and direction of E/I.</t>
  </si>
  <si>
    <t>Carriage of Stone dust (Lead 22 KM)</t>
  </si>
  <si>
    <t xml:space="preserve">                                                                                                                                                                      Excutive Engineer 
                                                                                                                                                              Ranchi Municipal Corporation
                                                                                                                                                           Ranchi</t>
  </si>
  <si>
    <t>CHIPS-LEAD-22 km</t>
  </si>
  <si>
    <t>Dismantling pucca brick or lime work …do… ..all complete as per ……….E/I.</t>
  </si>
  <si>
    <t>3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</si>
  <si>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</si>
  <si>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 xml:space="preserve">7
5.5.5
</t>
  </si>
  <si>
    <t xml:space="preserve">8
5.5.30
</t>
  </si>
  <si>
    <t>Sand (Lead   47   KM)</t>
  </si>
  <si>
    <t>Stone Chips (Lead 20 KM)</t>
  </si>
  <si>
    <t xml:space="preserve">                                                                                                       Ex. Engineer 
                                                                                                         Ranchi Municipal Corporation
                                                                                                         Ranchi</t>
  </si>
  <si>
    <t>2  5.1.10</t>
  </si>
  <si>
    <t>3.      8.6.8</t>
  </si>
  <si>
    <t>4. 5.3.2</t>
  </si>
  <si>
    <t>5              5.2.34</t>
  </si>
  <si>
    <t>Providing rough dressed course stone masonry in cement mortar (1:4) in foundation and plinth with hammer dressed stone ……………………………. all complete as per specification and direction of E/I</t>
  </si>
  <si>
    <t>6              5.7.11          +          5.7.12</t>
  </si>
  <si>
    <t>Providing 25mm thick cement plaster (1:4) with clean course sand F.M 1.5 includin screening curing with all leads and lifts of water, scaffoling taxes and royality all complete as per specification and direction of E/I with 1.5 mm cement punning</t>
  </si>
  <si>
    <t>7. 5.3.30.1</t>
  </si>
  <si>
    <t>8  5.5.30</t>
  </si>
  <si>
    <t>Supplying,fitting and fixing M.S grill gate with M.S. grills made of 20x6mm M.S. flats or 16mm M.S. square bars fitted on 25x25x6mm M.S. Angle frame of size of 60x60x6mm including cost of fabrication,providing necessary locking arrangements with haskel and dommny duly fixed in PCC(1:2:4) blocks of required size,applying,priming coat og red lead over steel work,taxes all complete as per drawing specification and direction of E/I.</t>
  </si>
  <si>
    <t>9. 5.5.5 (b)</t>
  </si>
  <si>
    <t>Providing Tor steel reinforcement of 8mm,10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</si>
  <si>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(i)</t>
  </si>
  <si>
    <t>Sand  (Lead Upto 42 km)</t>
  </si>
  <si>
    <r>
      <t>M</t>
    </r>
    <r>
      <rPr>
        <b/>
        <vertAlign val="superscript"/>
        <sz val="10"/>
        <rFont val="Century"/>
        <family val="1"/>
      </rPr>
      <t>3</t>
    </r>
  </si>
  <si>
    <t>(ii)</t>
  </si>
  <si>
    <t>Sand (Lead 18 KM)</t>
  </si>
  <si>
    <t>(iii)</t>
  </si>
  <si>
    <t>Stone Boulder (Lead 29  KM)</t>
  </si>
  <si>
    <t>(iv)</t>
  </si>
  <si>
    <t>Stone Chips (Lead 15KM)</t>
  </si>
  <si>
    <t>(v)</t>
  </si>
  <si>
    <t xml:space="preserve">                                                                                              EX. Engineer 
                                                                                                         Ranchi Municipal Corporation
                                                                                                         Ranchi</t>
  </si>
  <si>
    <t xml:space="preserve">                                                                                                                                                                               Excutive Engineer 
                                                                                                                                                                    Ranhi Municipal Corporation
                                                                                                                                                                                     Ranchi</t>
  </si>
  <si>
    <t>Name of Work :- Construction of PCC Road at Indrajatra Tar Mishirgonda near the house of Sambhu Builder.</t>
  </si>
  <si>
    <t>Name of Work :- Construction of PCC Road from Borya Main Road to the house og Sri P.N Singh at Ravindra Nagar Mohalla.</t>
  </si>
  <si>
    <t xml:space="preserve">                                                                                                            Excutive Engineer 
                                                                                                         Ranchi Municipal Corporation
                                                                                                         Ranchi</t>
  </si>
  <si>
    <t>Name of Work :- Construction of PCC Road from Borya Main Road besides chiraundi hat market towards the house of Sudhakar jee.</t>
  </si>
  <si>
    <t xml:space="preserve">Name of Work :- CONSTRUCTION OF PCC ROAD NEAR THE RESIDENCE OF PRASANT MAHATO UPTO SAHA PUSTAKALAYA.
</t>
  </si>
  <si>
    <r>
      <t>Name of Work :-</t>
    </r>
    <r>
      <rPr>
        <b/>
        <sz val="10"/>
        <color theme="1"/>
        <rFont val="Kruti Dev 010"/>
      </rPr>
      <t xml:space="preserve">ps'kk;j gkse jskM esa iwtk Jh eSjst gkml ds lkeus jksM ua0&amp;22 ij MkW0 flUgk ds ?kj ls mfeZyk lnu rd ,oa ,e0 dss0 flUgk ds ?kj ds ikl iFk dk fuezkZ.k dk;ZA </t>
    </r>
  </si>
  <si>
    <r>
      <t>Name of Work :</t>
    </r>
    <r>
      <rPr>
        <b/>
        <sz val="11"/>
        <color theme="1"/>
        <rFont val="Kruti Dev 010"/>
      </rPr>
      <t xml:space="preserve"> U;w txnsso uxj esa izoh.k flgq ds ?kj ls larks"k /kkSxh ds ?kj rd ih0 lh0 lh0 iFk dk fuekZ.k dk;ZA </t>
    </r>
  </si>
  <si>
    <r>
      <t>Name of Work :-</t>
    </r>
    <r>
      <rPr>
        <b/>
        <sz val="11"/>
        <color theme="1"/>
        <rFont val="Kruti Dev 010"/>
      </rPr>
      <t xml:space="preserve">vkUkUn xksi ds ?kj ls esfMdk vLirky rd vkj0 lh0 lh0 ukyh dk fuekZ.k dk;ZA </t>
    </r>
  </si>
  <si>
    <t>Name of Work :- Construction of RCC Drain at Adarsh Nagar Kokar from house of Govind to River (Baranala).</t>
  </si>
  <si>
    <r>
      <t>Name of Work :</t>
    </r>
    <r>
      <rPr>
        <b/>
        <sz val="10"/>
        <color theme="1"/>
        <rFont val="Kruti Dev 010"/>
      </rPr>
      <t xml:space="preserve">fuykcUnzh cuthZ ds ?kj ls mn;kuUn izlkn ds /kj rd ih0 lh0 lh0 iFk ,oa xkMZoky dk fuekZ.k dk;ZA </t>
    </r>
  </si>
  <si>
    <r>
      <t xml:space="preserve">Name of Work :- </t>
    </r>
    <r>
      <rPr>
        <b/>
        <sz val="12"/>
        <color theme="1"/>
        <rFont val="Calibri"/>
        <family val="2"/>
        <scheme val="minor"/>
      </rPr>
      <t>CONSTRUCTION OF PCC ROAD AT SULTAN COLONY FROM HAFIZ KHAN HOUSE TO ZAHID.</t>
    </r>
  </si>
  <si>
    <t>Name of Work :- Construction of PCC Road from Peeter Tigga house to Kristofer Bek house at Shanti Nagar Garha Toli.</t>
  </si>
  <si>
    <t>Name of Work :- Construction of RCC Drain at Rangsaz masjid lane from Pappu Hotel to Bhugun house Vai Nanku house.</t>
  </si>
  <si>
    <r>
      <t xml:space="preserve">Name of Work :- </t>
    </r>
    <r>
      <rPr>
        <b/>
        <sz val="11"/>
        <color theme="1"/>
        <rFont val="Kruti Dev 010"/>
      </rPr>
      <t xml:space="preserve">ekLVj ysu iRFkydqnok eas laxhrk #axVk ds ?kj ls cs jksM esa Lo0 ,l0 ,l0 ih0 cfygkj ds ?kj rd vkj0 lh0 lh0 ukyh dk fuekZ.k dk;ZA </t>
    </r>
  </si>
  <si>
    <t>Name of Work :- Construction of RCC Drain from the house of sri Deobrat Pahanjee up to Imly Tree in Jeevan Gali in Harihar Singh Road.</t>
  </si>
  <si>
    <r>
      <t xml:space="preserve">Name of Work :- </t>
    </r>
    <r>
      <rPr>
        <b/>
        <sz val="12"/>
        <color theme="1"/>
        <rFont val="Kruti Dev 010"/>
      </rPr>
      <t xml:space="preserve">iqjkuh jk¡ph efLtn xyh] vcnqy djhe ysu esa ih0lh0lh0 iFk lq/kkj dk;ZA </t>
    </r>
    <r>
      <rPr>
        <b/>
        <sz val="12"/>
        <color theme="1"/>
        <rFont val="Calibri"/>
        <family val="2"/>
        <scheme val="minor"/>
      </rPr>
      <t xml:space="preserve"> </t>
    </r>
  </si>
  <si>
    <r>
      <rPr>
        <b/>
        <sz val="14"/>
        <color theme="1"/>
        <rFont val="Times New Roman"/>
        <family val="1"/>
      </rPr>
      <t>Name of work</t>
    </r>
    <r>
      <rPr>
        <b/>
        <sz val="14"/>
        <color theme="1"/>
        <rFont val="Kruti Dev 010"/>
      </rPr>
      <t xml:space="preserve">%&amp; vksYM ,0 th0 dksyksuh es guqeku eafnj ds ikl vofLFkr Dyc esa 'kkSpky; dk fuekZ.k dkZZA </t>
    </r>
  </si>
  <si>
    <t>Name of Work :- Construction of PCC Road at Kadru in Ekta Lane from Anjan Lakra house Pahru Tigga house.</t>
  </si>
  <si>
    <t>Name of Work :- Construction of Drain at Saket Vihar Gauri Devi lane from Guddu Store to Upkar Nagar Main Nala Vai Devnath Soni house.</t>
  </si>
  <si>
    <t>Name of Work :-CONSTRUCTION OF DRAIN AT SUBHASH NAGAR KADRU FROM BAJRANG STORE TO MAIN NALA AND INFRONT OF BAJRANG STORE.</t>
  </si>
  <si>
    <t>Name of Work :- Construction of RCC Drain in Harmu Housing Colony LIG R 91 to LIG R 263.</t>
  </si>
  <si>
    <t>Name of Work :- CONSTRUCTION OF RCC DRAIN WITH COVER AT BANO MANJIL FROM LATE ALAM SAHAB HOUSE TO PALAMU MEDICAL.</t>
  </si>
  <si>
    <t>Name of Work :- Construction of Sitting Arrangement and Laying of Paver Block infont of dhomkudia Bhawan in Dipa Toli Dugdugia.</t>
  </si>
  <si>
    <r>
      <t xml:space="preserve">Name of Work :- </t>
    </r>
    <r>
      <rPr>
        <b/>
        <sz val="11"/>
        <color theme="1"/>
        <rFont val="Kruti Dev 010"/>
      </rPr>
      <t>eksSlhckM+h /qkqzokZ xksfoUn tokgj ds ?kj ls eq[; iFk ,oa vfu#) izlkn ds ?kj ls guqeku eafnj rd j rd ih0 lh0 lh0 iFk dk fuekZ.k dk;ZA</t>
    </r>
  </si>
  <si>
    <r>
      <t>Name of Work :</t>
    </r>
    <r>
      <rPr>
        <b/>
        <sz val="11"/>
        <color theme="1"/>
        <rFont val="Kruti Dev 010"/>
      </rPr>
      <t xml:space="preserve">/kzqokZ frfjy cLrh esa v[kkM+k dk lkSUn;hZdj.k dk dk;ZA </t>
    </r>
  </si>
  <si>
    <t>Name of Work :- Construction of PCC road and in Tiril Basti from Akhra to Devi Mandap.</t>
  </si>
  <si>
    <r>
      <t>Name of Work :-</t>
    </r>
    <r>
      <rPr>
        <b/>
        <sz val="11"/>
        <color theme="1"/>
        <rFont val="Kruti Dev 010"/>
      </rPr>
      <t xml:space="preserve">ekSlhckM+h esa eks0 vlye ds ?kj ls tgqj eaqljh] eks0 'kjhQ ds ?kj ls cla ,Ddk ds ?kj rd ,oa vktkn th ds ?kj ls cklqdh th ds ?kj rd ,oa IkIIkq [kVky ds fudV ukyh dk fuekZ.k dk;ZA </t>
    </r>
  </si>
  <si>
    <r>
      <t>Name of Work :-</t>
    </r>
    <r>
      <rPr>
        <b/>
        <sz val="12"/>
        <color theme="1"/>
        <rFont val="Kruti Dev 010"/>
      </rPr>
      <t>bZnxkg &gt;ksiM+iVV~h ikjlVksyh Mksj.Mk esa ih0lh0lh0 iFk fuekZ.k dk;ZA</t>
    </r>
  </si>
  <si>
    <r>
      <t xml:space="preserve">Name of Work :- </t>
    </r>
    <r>
      <rPr>
        <b/>
        <sz val="12"/>
        <color theme="1"/>
        <rFont val="Kruti Dev 010"/>
      </rPr>
      <t>tSi dSEil Mksj.Mk esa fMLdks ysu esa ukyh fuekZ.k dk;ZA</t>
    </r>
  </si>
  <si>
    <r>
      <t xml:space="preserve">Name of Work :- </t>
    </r>
    <r>
      <rPr>
        <b/>
        <sz val="12"/>
        <color theme="1"/>
        <rFont val="Kruti Dev 010"/>
      </rPr>
      <t>deyVksyh es fot; ds ?kj ls ?kkV jksM+ rd ih0lh0lh0 iFk fuekZ.kA</t>
    </r>
  </si>
  <si>
    <r>
      <rPr>
        <b/>
        <sz val="11"/>
        <color theme="1"/>
        <rFont val="Times New Roman"/>
        <family val="1"/>
      </rPr>
      <t>Name of Work</t>
    </r>
    <r>
      <rPr>
        <b/>
        <sz val="12"/>
        <color theme="1"/>
        <rFont val="Times New Roman"/>
        <family val="1"/>
      </rPr>
      <t xml:space="preserve"> :-</t>
    </r>
    <r>
      <rPr>
        <b/>
        <sz val="12"/>
        <color theme="1"/>
        <rFont val="Kruti Dev 010"/>
      </rPr>
      <t xml:space="preserve">?kk?kjk esa vt; nqdku ls beyh isM+ rd vkj0 lh0 lh0 ukyh ,oa iqfy;k dk fuekZZ.k dk;ZA </t>
    </r>
  </si>
  <si>
    <r>
      <t xml:space="preserve">Name of Work :- </t>
    </r>
    <r>
      <rPr>
        <b/>
        <sz val="11"/>
        <color theme="1"/>
        <rFont val="Kruti Dev 010"/>
      </rPr>
      <t>dqlbZ esa larks"k ,oa jkt y{eh vikVZesUV ds chp xyh esa Vh0ih0 flag ds ?kj ls eq[; ukyk rd ukyh fuekZ.k ,oa lfpnkuUn Kku Hkkjrh Ldwy ds lkeus iqjkus ukyh ds mij LySc fuekZ.k dk;ZA</t>
    </r>
    <r>
      <rPr>
        <b/>
        <sz val="11"/>
        <color theme="1"/>
        <rFont val="Times New Roman"/>
        <family val="1"/>
      </rPr>
      <t xml:space="preserve">
</t>
    </r>
  </si>
  <si>
    <t>Name of Work :- Construction of RCC Drain from Krishna Lohra house to Tinku house at Samlong Akhara Kocha.</t>
  </si>
  <si>
    <t xml:space="preserve">                                                                                                                                                                                                                        Assistant Engineer 
                                                                                                                                                                                                                   Ranchi Municipal Corporation
                                                                                                                                                                                                  Ranchi</t>
  </si>
  <si>
    <t>2         
   5.1.1 + 5.1.2</t>
  </si>
</sst>
</file>

<file path=xl/styles.xml><?xml version="1.0" encoding="utf-8"?>
<styleSheet xmlns="http://schemas.openxmlformats.org/spreadsheetml/2006/main">
  <numFmts count="5">
    <numFmt numFmtId="43" formatCode="_(* #,##0.00_);_(* \(#,##0.00\);_(* &quot;-&quot;??_);_(@_)"/>
    <numFmt numFmtId="164" formatCode="0.0"/>
    <numFmt numFmtId="165" formatCode="0.000"/>
    <numFmt numFmtId="166" formatCode="0.0000"/>
    <numFmt numFmtId="167" formatCode="&quot;$&quot;#,##0.00"/>
  </numFmts>
  <fonts count="68">
    <font>
      <sz val="11"/>
      <color theme="1"/>
      <name val="Calibri"/>
      <family val="2"/>
      <scheme val="minor"/>
    </font>
    <font>
      <sz val="11"/>
      <color theme="1"/>
      <name val="Calibri"/>
      <family val="2"/>
      <scheme val="minor"/>
    </font>
    <font>
      <sz val="10"/>
      <color theme="1"/>
      <name val="Century"/>
      <family val="1"/>
    </font>
    <font>
      <sz val="12"/>
      <color theme="1"/>
      <name val="Century"/>
      <family val="1"/>
    </font>
    <font>
      <sz val="9"/>
      <color theme="1"/>
      <name val="Calibri"/>
      <family val="2"/>
      <scheme val="minor"/>
    </font>
    <font>
      <sz val="14"/>
      <color theme="1"/>
      <name val="Calibri"/>
      <family val="2"/>
      <scheme val="minor"/>
    </font>
    <font>
      <sz val="12"/>
      <color theme="1"/>
      <name val="Calibri"/>
      <family val="2"/>
      <scheme val="minor"/>
    </font>
    <font>
      <sz val="11"/>
      <name val="Calibri"/>
      <family val="2"/>
      <scheme val="minor"/>
    </font>
    <font>
      <b/>
      <sz val="11"/>
      <color theme="1"/>
      <name val="Calibri"/>
      <family val="2"/>
      <scheme val="minor"/>
    </font>
    <font>
      <sz val="11"/>
      <color theme="1"/>
      <name val="Century"/>
      <family val="1"/>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4"/>
      <name val="Times New Roman"/>
      <family val="1"/>
    </font>
    <font>
      <b/>
      <sz val="11"/>
      <name val="Calibri"/>
      <family val="2"/>
      <scheme val="minor"/>
    </font>
    <font>
      <b/>
      <sz val="9"/>
      <name val="Times New Roman"/>
      <family val="1"/>
    </font>
    <font>
      <b/>
      <sz val="16"/>
      <color theme="1"/>
      <name val="Calibri"/>
      <family val="2"/>
      <scheme val="minor"/>
    </font>
    <font>
      <b/>
      <sz val="10"/>
      <color rgb="FF000000"/>
      <name val="Times New Roman"/>
      <family val="1"/>
    </font>
    <font>
      <b/>
      <sz val="8.5"/>
      <color rgb="FF000000"/>
      <name val="Times New Roman"/>
      <family val="1"/>
    </font>
    <font>
      <b/>
      <vertAlign val="superscript"/>
      <sz val="10"/>
      <color rgb="FF000000"/>
      <name val="Times New Roman"/>
      <family val="1"/>
    </font>
    <font>
      <b/>
      <sz val="11"/>
      <name val="Times New Roman"/>
      <family val="1"/>
    </font>
    <font>
      <b/>
      <sz val="10"/>
      <name val="Calibri"/>
      <family val="2"/>
      <scheme val="minor"/>
    </font>
    <font>
      <sz val="11"/>
      <color theme="0"/>
      <name val="Calibri"/>
      <family val="2"/>
      <scheme val="minor"/>
    </font>
    <font>
      <b/>
      <sz val="8"/>
      <name val="Times New Roman"/>
      <family val="1"/>
    </font>
    <font>
      <b/>
      <sz val="9"/>
      <color theme="1"/>
      <name val="Times New Roman"/>
      <family val="1"/>
    </font>
    <font>
      <b/>
      <sz val="8.5"/>
      <color theme="1"/>
      <name val="Times New Roman"/>
      <family val="1"/>
    </font>
    <font>
      <sz val="8.5"/>
      <color theme="1"/>
      <name val="Times New Roman"/>
      <family val="1"/>
    </font>
    <font>
      <b/>
      <vertAlign val="superscript"/>
      <sz val="10"/>
      <color theme="1"/>
      <name val="Times New Roman"/>
      <family val="1"/>
    </font>
    <font>
      <sz val="14"/>
      <color rgb="FF000000"/>
      <name val="Calibri"/>
      <family val="2"/>
      <scheme val="minor"/>
    </font>
    <font>
      <b/>
      <sz val="8"/>
      <color theme="1"/>
      <name val="Times New Roman"/>
      <family val="1"/>
    </font>
    <font>
      <b/>
      <vertAlign val="superscript"/>
      <sz val="8"/>
      <name val="Times New Roman"/>
      <family val="1"/>
    </font>
    <font>
      <b/>
      <sz val="8"/>
      <color theme="1"/>
      <name val="Calibri"/>
      <family val="2"/>
      <scheme val="minor"/>
    </font>
    <font>
      <sz val="8"/>
      <color theme="1"/>
      <name val="Times New Roman"/>
      <family val="1"/>
    </font>
    <font>
      <b/>
      <vertAlign val="superscript"/>
      <sz val="8"/>
      <color theme="1"/>
      <name val="Times New Roman"/>
      <family val="1"/>
    </font>
    <font>
      <b/>
      <sz val="12"/>
      <color theme="1"/>
      <name val="Calibri"/>
      <family val="2"/>
      <scheme val="minor"/>
    </font>
    <font>
      <b/>
      <sz val="10"/>
      <color theme="1"/>
      <name val="Kruti Dev 010"/>
    </font>
    <font>
      <b/>
      <sz val="10"/>
      <color theme="1"/>
      <name val="Century"/>
      <family val="1"/>
    </font>
    <font>
      <sz val="9"/>
      <color theme="1"/>
      <name val="Century"/>
      <family val="1"/>
    </font>
    <font>
      <b/>
      <sz val="9"/>
      <color theme="1"/>
      <name val="Century"/>
      <family val="1"/>
    </font>
    <font>
      <sz val="18"/>
      <color theme="1"/>
      <name val="Calibri"/>
      <family val="2"/>
      <scheme val="minor"/>
    </font>
    <font>
      <sz val="10"/>
      <color theme="1"/>
      <name val="Calibri"/>
      <family val="2"/>
      <scheme val="minor"/>
    </font>
    <font>
      <b/>
      <sz val="10"/>
      <color theme="1"/>
      <name val="Calibri"/>
      <family val="2"/>
      <scheme val="minor"/>
    </font>
    <font>
      <b/>
      <sz val="11"/>
      <color theme="1"/>
      <name val="Tio"/>
    </font>
    <font>
      <b/>
      <sz val="8"/>
      <name val="Calibri"/>
      <family val="2"/>
      <scheme val="minor"/>
    </font>
    <font>
      <vertAlign val="superscript"/>
      <sz val="10"/>
      <name val="Times New Roman"/>
      <family val="1"/>
    </font>
    <font>
      <sz val="8"/>
      <color theme="1"/>
      <name val="Century"/>
      <family val="1"/>
    </font>
    <font>
      <sz val="8"/>
      <color theme="1"/>
      <name val="Calibri"/>
      <family val="2"/>
      <scheme val="minor"/>
    </font>
    <font>
      <vertAlign val="superscript"/>
      <sz val="9"/>
      <color theme="1"/>
      <name val="Times New Roman"/>
      <family val="1"/>
    </font>
    <font>
      <b/>
      <sz val="12"/>
      <color theme="1"/>
      <name val="Kruti Dev 010"/>
    </font>
    <font>
      <sz val="9"/>
      <name val="Calibri"/>
      <family val="2"/>
      <scheme val="minor"/>
    </font>
    <font>
      <b/>
      <sz val="14"/>
      <color theme="1"/>
      <name val="Kruti Dev 010"/>
    </font>
    <font>
      <b/>
      <sz val="12"/>
      <color theme="1"/>
      <name val="Century"/>
      <family val="1"/>
    </font>
    <font>
      <b/>
      <sz val="9"/>
      <color theme="1"/>
      <name val="Calibri"/>
      <family val="2"/>
      <scheme val="minor"/>
    </font>
    <font>
      <b/>
      <sz val="12"/>
      <color theme="1"/>
      <name val="Times New Roman"/>
      <family val="1"/>
    </font>
    <font>
      <b/>
      <sz val="9"/>
      <name val="Calibri"/>
      <family val="2"/>
      <scheme val="minor"/>
    </font>
    <font>
      <sz val="14"/>
      <color theme="1"/>
      <name val="Century"/>
      <family val="1"/>
    </font>
    <font>
      <sz val="16"/>
      <color theme="1"/>
      <name val="Calibri"/>
      <family val="2"/>
      <scheme val="minor"/>
    </font>
    <font>
      <b/>
      <sz val="8"/>
      <name val="Century"/>
      <family val="1"/>
    </font>
    <font>
      <b/>
      <sz val="10"/>
      <name val="Century"/>
      <family val="1"/>
    </font>
    <font>
      <b/>
      <sz val="11"/>
      <color theme="1"/>
      <name val="Century"/>
      <family val="1"/>
    </font>
    <font>
      <b/>
      <vertAlign val="superscript"/>
      <sz val="10"/>
      <name val="Century"/>
      <family val="1"/>
    </font>
    <font>
      <b/>
      <sz val="8"/>
      <color theme="1"/>
      <name val="Century"/>
      <family val="1"/>
    </font>
    <font>
      <b/>
      <sz val="14"/>
      <color theme="1"/>
      <name val="Times New Roman"/>
      <family val="1"/>
    </font>
  </fonts>
  <fills count="6">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53">
    <xf numFmtId="0" fontId="0" fillId="0" borderId="0" xfId="0"/>
    <xf numFmtId="0" fontId="0" fillId="0" borderId="0" xfId="0" applyAlignment="1">
      <alignment horizontal="center" vertical="center"/>
    </xf>
    <xf numFmtId="2" fontId="0" fillId="0" borderId="0" xfId="0" applyNumberFormat="1" applyAlignment="1">
      <alignment horizontal="center"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0" xfId="0" applyFont="1" applyAlignment="1">
      <alignment horizontal="left" vertical="center"/>
    </xf>
    <xf numFmtId="0" fontId="0" fillId="0" borderId="0" xfId="0" applyFont="1"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Alignment="1">
      <alignment horizontal="center" vertical="center"/>
    </xf>
    <xf numFmtId="0" fontId="0" fillId="0" borderId="0" xfId="0" applyFont="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2" fontId="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9" fillId="0" borderId="1" xfId="0" applyNumberFormat="1" applyFont="1" applyBorder="1" applyAlignment="1">
      <alignment horizontal="center" vertical="center"/>
    </xf>
    <xf numFmtId="2" fontId="9" fillId="0" borderId="1" xfId="0" applyNumberFormat="1" applyFont="1" applyBorder="1" applyAlignment="1">
      <alignment horizontal="center" vertical="center" wrapText="1"/>
    </xf>
    <xf numFmtId="0" fontId="10" fillId="0" borderId="0" xfId="0" applyFont="1" applyBorder="1" applyAlignment="1">
      <alignment vertical="top"/>
    </xf>
    <xf numFmtId="0" fontId="11" fillId="0" borderId="0" xfId="0" applyFont="1" applyBorder="1" applyAlignment="1">
      <alignment vertical="top" wrapText="1"/>
    </xf>
    <xf numFmtId="0" fontId="13" fillId="2" borderId="1" xfId="0" applyFont="1" applyFill="1" applyBorder="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2" fontId="15" fillId="0" borderId="1" xfId="0" applyNumberFormat="1" applyFont="1" applyBorder="1" applyAlignment="1">
      <alignment horizontal="center" vertical="center" wrapText="1"/>
    </xf>
    <xf numFmtId="0" fontId="15" fillId="0" borderId="1" xfId="0" applyFont="1" applyBorder="1" applyAlignment="1">
      <alignment horizontal="justify" vertical="top" wrapText="1"/>
    </xf>
    <xf numFmtId="2" fontId="16" fillId="3"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8" fillId="0" borderId="1" xfId="0" applyFont="1" applyBorder="1" applyAlignment="1">
      <alignment horizontal="justify" vertical="top" wrapText="1"/>
    </xf>
    <xf numFmtId="0" fontId="0" fillId="0" borderId="1" xfId="0" applyBorder="1" applyAlignment="1">
      <alignment horizontal="center" vertical="center"/>
    </xf>
    <xf numFmtId="2" fontId="8" fillId="0" borderId="1" xfId="0" applyNumberFormat="1" applyFont="1" applyBorder="1" applyAlignment="1">
      <alignment horizontal="center" vertical="center"/>
    </xf>
    <xf numFmtId="0" fontId="0" fillId="0" borderId="0" xfId="0" applyBorder="1"/>
    <xf numFmtId="0" fontId="8" fillId="0" borderId="0" xfId="0" applyFont="1" applyBorder="1" applyAlignment="1">
      <alignment horizontal="center" vertical="center"/>
    </xf>
    <xf numFmtId="2" fontId="8" fillId="0" borderId="0" xfId="0" applyNumberFormat="1" applyFont="1" applyBorder="1" applyAlignment="1">
      <alignment horizontal="center" vertical="center"/>
    </xf>
    <xf numFmtId="0" fontId="20" fillId="0" borderId="1" xfId="0" applyFont="1" applyBorder="1" applyAlignment="1">
      <alignment horizontal="center" vertical="center" wrapText="1"/>
    </xf>
    <xf numFmtId="2" fontId="13" fillId="2" borderId="1" xfId="0" applyNumberFormat="1" applyFont="1" applyFill="1" applyBorder="1" applyAlignment="1">
      <alignment horizontal="center" vertical="top" wrapText="1"/>
    </xf>
    <xf numFmtId="2" fontId="0" fillId="0" borderId="0" xfId="0" applyNumberFormat="1"/>
    <xf numFmtId="0" fontId="21" fillId="0" borderId="0" xfId="0" applyFont="1" applyBorder="1" applyAlignment="1">
      <alignment vertical="top"/>
    </xf>
    <xf numFmtId="0" fontId="8" fillId="0" borderId="0" xfId="0" applyFont="1" applyBorder="1" applyAlignment="1">
      <alignment vertical="top" wrapText="1"/>
    </xf>
    <xf numFmtId="0" fontId="13" fillId="2" borderId="1" xfId="0" applyFont="1" applyFill="1" applyBorder="1" applyAlignment="1">
      <alignment horizontal="center" vertical="center" wrapText="1"/>
    </xf>
    <xf numFmtId="0" fontId="22" fillId="0" borderId="5" xfId="0" applyFont="1" applyBorder="1" applyAlignment="1">
      <alignment wrapText="1"/>
    </xf>
    <xf numFmtId="0" fontId="23"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25" fillId="0" borderId="1" xfId="0" applyFont="1" applyBorder="1" applyAlignment="1">
      <alignment horizontal="justify" vertical="top" wrapText="1"/>
    </xf>
    <xf numFmtId="0" fontId="7" fillId="0" borderId="1" xfId="0" applyFont="1" applyBorder="1" applyAlignment="1">
      <alignment vertical="center"/>
    </xf>
    <xf numFmtId="0" fontId="26" fillId="0" borderId="1" xfId="0" applyFont="1" applyBorder="1" applyAlignment="1">
      <alignment vertical="center"/>
    </xf>
    <xf numFmtId="2" fontId="26" fillId="0" borderId="1" xfId="0" applyNumberFormat="1" applyFont="1" applyBorder="1" applyAlignment="1">
      <alignment horizontal="center" vertical="center"/>
    </xf>
    <xf numFmtId="0" fontId="7" fillId="0" borderId="0" xfId="0" applyFont="1" applyBorder="1" applyAlignment="1">
      <alignment vertical="center"/>
    </xf>
    <xf numFmtId="0" fontId="26" fillId="0" borderId="0" xfId="0" applyFont="1" applyBorder="1" applyAlignment="1">
      <alignment vertical="center"/>
    </xf>
    <xf numFmtId="0" fontId="26" fillId="0" borderId="0" xfId="0" applyFont="1" applyBorder="1" applyAlignment="1">
      <alignment horizontal="right" vertical="center"/>
    </xf>
    <xf numFmtId="2" fontId="26" fillId="0" borderId="0" xfId="0" applyNumberFormat="1" applyFont="1" applyBorder="1" applyAlignment="1">
      <alignment horizontal="center" vertical="center"/>
    </xf>
    <xf numFmtId="0" fontId="0" fillId="0" borderId="0" xfId="0"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xf>
    <xf numFmtId="0" fontId="28" fillId="0" borderId="1" xfId="0" applyFont="1" applyBorder="1" applyAlignment="1">
      <alignment horizontal="left" vertical="center" wrapText="1"/>
    </xf>
    <xf numFmtId="0" fontId="28" fillId="0" borderId="1" xfId="0" applyFont="1" applyBorder="1" applyAlignment="1">
      <alignment horizontal="justify" vertical="top" wrapText="1"/>
    </xf>
    <xf numFmtId="0" fontId="28" fillId="0" borderId="1" xfId="0" applyFont="1" applyBorder="1" applyAlignment="1">
      <alignment vertical="center" wrapText="1"/>
    </xf>
    <xf numFmtId="2"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3" fillId="2" borderId="1" xfId="0" applyFont="1" applyFill="1" applyBorder="1" applyAlignment="1">
      <alignment horizontal="left" vertical="top" wrapText="1"/>
    </xf>
    <xf numFmtId="0" fontId="13" fillId="4" borderId="1" xfId="0" applyFont="1" applyFill="1" applyBorder="1" applyAlignment="1">
      <alignment horizontal="center" vertical="center" wrapText="1"/>
    </xf>
    <xf numFmtId="0" fontId="29" fillId="2" borderId="1" xfId="0" applyFont="1" applyFill="1" applyBorder="1" applyAlignment="1">
      <alignment horizontal="center" vertical="top" wrapText="1"/>
    </xf>
    <xf numFmtId="0" fontId="29" fillId="3"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8" fillId="3" borderId="0" xfId="0" applyFont="1" applyFill="1" applyBorder="1" applyAlignment="1">
      <alignment horizontal="center" vertical="center"/>
    </xf>
    <xf numFmtId="0" fontId="8" fillId="3" borderId="0" xfId="0" applyFont="1" applyFill="1" applyAlignment="1">
      <alignment horizontal="center" vertical="center"/>
    </xf>
    <xf numFmtId="0" fontId="30" fillId="0" borderId="9" xfId="0" applyFont="1" applyBorder="1" applyAlignment="1">
      <alignment horizontal="center" vertical="center" wrapText="1"/>
    </xf>
    <xf numFmtId="0" fontId="16" fillId="0" borderId="10" xfId="0" applyFont="1" applyBorder="1" applyAlignment="1">
      <alignment vertical="top" wrapText="1"/>
    </xf>
    <xf numFmtId="0" fontId="22" fillId="5" borderId="10" xfId="0" applyFont="1" applyFill="1" applyBorder="1" applyAlignment="1">
      <alignment horizontal="center" vertical="center" wrapText="1"/>
    </xf>
    <xf numFmtId="0" fontId="16" fillId="0" borderId="10" xfId="0" applyFont="1" applyBorder="1" applyAlignment="1">
      <alignment horizontal="center" vertical="center" wrapText="1"/>
    </xf>
    <xf numFmtId="0" fontId="20" fillId="0" borderId="1" xfId="0" applyFont="1" applyBorder="1" applyAlignment="1">
      <alignment horizontal="justify" vertical="top" wrapText="1"/>
    </xf>
    <xf numFmtId="2" fontId="29" fillId="3" borderId="1" xfId="0" applyNumberFormat="1" applyFont="1" applyFill="1" applyBorder="1" applyAlignment="1">
      <alignment horizontal="center" vertical="center" wrapText="1"/>
    </xf>
    <xf numFmtId="0" fontId="4" fillId="0" borderId="0" xfId="0" applyFont="1"/>
    <xf numFmtId="0" fontId="0" fillId="0" borderId="0" xfId="0" applyBorder="1" applyAlignment="1">
      <alignment horizontal="center" vertical="center"/>
    </xf>
    <xf numFmtId="0" fontId="8" fillId="0" borderId="0" xfId="0" applyFont="1" applyBorder="1" applyAlignment="1">
      <alignment horizontal="right" vertical="center"/>
    </xf>
    <xf numFmtId="2" fontId="34" fillId="3"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34" fillId="0" borderId="5" xfId="0" applyFont="1" applyBorder="1" applyAlignment="1">
      <alignment horizontal="justify" vertical="top" wrapText="1"/>
    </xf>
    <xf numFmtId="0" fontId="34" fillId="0" borderId="1" xfId="0" applyFont="1" applyBorder="1" applyAlignment="1">
      <alignment vertical="center" wrapText="1"/>
    </xf>
    <xf numFmtId="0" fontId="34" fillId="0" borderId="1" xfId="0" applyFont="1" applyBorder="1" applyAlignment="1">
      <alignment horizontal="center" vertical="center" wrapText="1"/>
    </xf>
    <xf numFmtId="0" fontId="0" fillId="0" borderId="0" xfId="0" applyFont="1"/>
    <xf numFmtId="0" fontId="36" fillId="0" borderId="0" xfId="0" applyFont="1" applyBorder="1" applyAlignment="1">
      <alignment horizontal="right" vertical="center"/>
    </xf>
    <xf numFmtId="2" fontId="14" fillId="0" borderId="0" xfId="0" applyNumberFormat="1" applyFont="1" applyBorder="1" applyAlignment="1">
      <alignment horizontal="center" vertical="center" wrapText="1"/>
    </xf>
    <xf numFmtId="0" fontId="27" fillId="0" borderId="0" xfId="0" applyFont="1" applyAlignment="1">
      <alignment horizontal="center" vertical="center"/>
    </xf>
    <xf numFmtId="0" fontId="13" fillId="3" borderId="1" xfId="0" applyFont="1" applyFill="1" applyBorder="1" applyAlignment="1">
      <alignment horizontal="center" vertical="top" wrapText="1"/>
    </xf>
    <xf numFmtId="0" fontId="37" fillId="3" borderId="1" xfId="0" applyFont="1" applyFill="1" applyBorder="1" applyAlignment="1">
      <alignment horizontal="left" vertical="top" wrapText="1"/>
    </xf>
    <xf numFmtId="0" fontId="13" fillId="3"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4" fillId="0" borderId="1" xfId="0" applyFont="1" applyBorder="1" applyAlignment="1">
      <alignment horizontal="justify" vertical="top" wrapText="1"/>
    </xf>
    <xf numFmtId="0" fontId="30" fillId="0" borderId="12" xfId="0" applyFont="1" applyBorder="1" applyAlignment="1">
      <alignment horizontal="center" vertical="center" wrapText="1"/>
    </xf>
    <xf numFmtId="2" fontId="34" fillId="3" borderId="12" xfId="0" applyNumberFormat="1" applyFont="1" applyFill="1" applyBorder="1" applyAlignment="1">
      <alignment horizontal="center" vertical="center" wrapText="1"/>
    </xf>
    <xf numFmtId="0" fontId="34" fillId="0" borderId="1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justify" vertical="top" wrapText="1"/>
    </xf>
    <xf numFmtId="2" fontId="16"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2" fontId="30" fillId="0" borderId="1" xfId="0" applyNumberFormat="1" applyFont="1" applyBorder="1" applyAlignment="1">
      <alignment horizontal="center" vertical="center" wrapText="1"/>
    </xf>
    <xf numFmtId="0" fontId="14" fillId="0" borderId="12" xfId="0" applyFont="1" applyBorder="1" applyAlignment="1">
      <alignment horizontal="center" vertical="center" wrapText="1"/>
    </xf>
    <xf numFmtId="0" fontId="28" fillId="0" borderId="12" xfId="0" applyFont="1" applyBorder="1" applyAlignment="1">
      <alignment horizontal="center" vertical="center" wrapText="1"/>
    </xf>
    <xf numFmtId="0" fontId="13" fillId="3" borderId="12" xfId="0" applyFont="1" applyFill="1" applyBorder="1" applyAlignment="1">
      <alignment horizontal="center" vertical="center" wrapText="1"/>
    </xf>
    <xf numFmtId="164" fontId="16" fillId="3" borderId="1" xfId="0" applyNumberFormat="1" applyFont="1" applyFill="1" applyBorder="1" applyAlignment="1">
      <alignment horizontal="center" vertical="center" wrapText="1"/>
    </xf>
    <xf numFmtId="20" fontId="1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6" fillId="0" borderId="1" xfId="0" applyFont="1" applyBorder="1" applyAlignment="1">
      <alignment horizontal="right" vertical="center"/>
    </xf>
    <xf numFmtId="0" fontId="36" fillId="0" borderId="11" xfId="0" applyFont="1" applyBorder="1" applyAlignment="1">
      <alignment vertical="center"/>
    </xf>
    <xf numFmtId="0" fontId="28" fillId="0" borderId="11" xfId="0" applyFont="1" applyBorder="1" applyAlignment="1">
      <alignment vertical="center" wrapText="1"/>
    </xf>
    <xf numFmtId="0" fontId="0" fillId="0" borderId="1" xfId="0" applyBorder="1" applyAlignment="1">
      <alignment horizontal="center" vertical="center" wrapText="1"/>
    </xf>
    <xf numFmtId="0" fontId="36" fillId="0" borderId="12" xfId="0" applyFont="1" applyBorder="1" applyAlignment="1">
      <alignment horizontal="center" vertical="center"/>
    </xf>
    <xf numFmtId="0" fontId="8" fillId="0" borderId="1" xfId="0" applyFont="1" applyBorder="1" applyAlignment="1">
      <alignment horizontal="right" vertical="center"/>
    </xf>
    <xf numFmtId="0" fontId="23" fillId="0" borderId="1" xfId="0" applyFont="1" applyBorder="1" applyAlignment="1">
      <alignment horizontal="center" wrapText="1"/>
    </xf>
    <xf numFmtId="0" fontId="16" fillId="0" borderId="1" xfId="0" applyFont="1" applyBorder="1" applyAlignment="1">
      <alignment horizontal="center" wrapText="1"/>
    </xf>
    <xf numFmtId="0" fontId="22" fillId="0" borderId="1" xfId="0" applyFont="1" applyBorder="1" applyAlignment="1">
      <alignment horizontal="center" wrapText="1"/>
    </xf>
    <xf numFmtId="0" fontId="30" fillId="0" borderId="1" xfId="0" applyFont="1" applyBorder="1" applyAlignment="1">
      <alignment horizontal="center" wrapText="1"/>
    </xf>
    <xf numFmtId="0" fontId="20" fillId="0" borderId="1" xfId="0" applyFont="1" applyBorder="1" applyAlignment="1">
      <alignment vertical="center" wrapText="1"/>
    </xf>
    <xf numFmtId="165" fontId="13" fillId="2" borderId="1" xfId="0" applyNumberFormat="1" applyFont="1" applyFill="1" applyBorder="1" applyAlignment="1">
      <alignment horizontal="center" vertical="top" wrapText="1"/>
    </xf>
    <xf numFmtId="165" fontId="14" fillId="0" borderId="1" xfId="0" applyNumberFormat="1" applyFont="1" applyBorder="1" applyAlignment="1">
      <alignment horizontal="center" vertical="center" wrapText="1"/>
    </xf>
    <xf numFmtId="165" fontId="16" fillId="3" borderId="1" xfId="0" applyNumberFormat="1" applyFont="1" applyFill="1" applyBorder="1" applyAlignment="1">
      <alignment horizontal="center" vertical="center" wrapText="1"/>
    </xf>
    <xf numFmtId="165" fontId="8" fillId="0" borderId="0" xfId="0" applyNumberFormat="1" applyFont="1" applyBorder="1" applyAlignment="1">
      <alignment horizontal="center" vertical="center"/>
    </xf>
    <xf numFmtId="165" fontId="0" fillId="0" borderId="0" xfId="0" applyNumberFormat="1"/>
    <xf numFmtId="0" fontId="15" fillId="0" borderId="1" xfId="0" applyFont="1" applyBorder="1" applyAlignment="1">
      <alignment horizontal="left" vertical="center" wrapText="1"/>
    </xf>
    <xf numFmtId="2" fontId="16" fillId="3" borderId="0" xfId="0" applyNumberFormat="1" applyFont="1" applyFill="1" applyBorder="1" applyAlignment="1">
      <alignment horizontal="center" vertical="center" wrapText="1"/>
    </xf>
    <xf numFmtId="0" fontId="13" fillId="2" borderId="1" xfId="0" applyFont="1" applyFill="1" applyBorder="1" applyAlignment="1">
      <alignment horizontal="left" vertical="center" wrapText="1" indent="2"/>
    </xf>
    <xf numFmtId="0" fontId="15" fillId="0" borderId="1" xfId="0" applyFont="1" applyBorder="1" applyAlignment="1">
      <alignment horizontal="left" vertical="center" wrapText="1" indent="2"/>
    </xf>
    <xf numFmtId="0" fontId="8" fillId="0" borderId="0" xfId="0" applyFont="1" applyBorder="1" applyAlignment="1">
      <alignment horizontal="left" vertical="center" indent="2"/>
    </xf>
    <xf numFmtId="0" fontId="0" fillId="0" borderId="0" xfId="0" applyAlignment="1">
      <alignment horizontal="left" vertical="center" indent="2"/>
    </xf>
    <xf numFmtId="2" fontId="0" fillId="0" borderId="1" xfId="0" applyNumberFormat="1" applyBorder="1" applyAlignment="1">
      <alignment horizontal="center" vertical="center"/>
    </xf>
    <xf numFmtId="0" fontId="22" fillId="0" borderId="1" xfId="0" applyFont="1" applyBorder="1" applyAlignment="1">
      <alignment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2" fillId="5" borderId="1" xfId="0" applyFont="1" applyFill="1" applyBorder="1" applyAlignment="1">
      <alignment horizontal="center" vertical="center" wrapText="1"/>
    </xf>
    <xf numFmtId="166" fontId="16" fillId="3" borderId="1" xfId="0" applyNumberFormat="1" applyFont="1" applyFill="1" applyBorder="1" applyAlignment="1">
      <alignment horizontal="center" vertical="center" wrapText="1"/>
    </xf>
    <xf numFmtId="0" fontId="41" fillId="0" borderId="1" xfId="0" applyFont="1" applyBorder="1" applyAlignment="1">
      <alignment horizontal="center" vertical="top" wrapText="1"/>
    </xf>
    <xf numFmtId="0" fontId="41" fillId="0" borderId="1" xfId="0" applyFont="1" applyBorder="1" applyAlignment="1">
      <alignment horizontal="center" vertical="center" wrapText="1"/>
    </xf>
    <xf numFmtId="0" fontId="41"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2" fontId="2" fillId="3"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xf>
    <xf numFmtId="0" fontId="4" fillId="3" borderId="0" xfId="0" applyFont="1" applyFill="1"/>
    <xf numFmtId="0" fontId="2" fillId="3" borderId="1" xfId="0" applyFont="1" applyFill="1" applyBorder="1" applyAlignment="1">
      <alignment horizontal="center" vertical="top" wrapText="1"/>
    </xf>
    <xf numFmtId="0" fontId="2" fillId="3" borderId="1" xfId="0" applyFont="1" applyFill="1" applyBorder="1" applyAlignment="1">
      <alignment vertical="top" wrapText="1"/>
    </xf>
    <xf numFmtId="0" fontId="2" fillId="3" borderId="11" xfId="0" applyFont="1" applyFill="1" applyBorder="1" applyAlignment="1">
      <alignment horizontal="center" vertical="top" wrapText="1"/>
    </xf>
    <xf numFmtId="0" fontId="2" fillId="3" borderId="1" xfId="0" applyFont="1" applyFill="1" applyBorder="1" applyAlignment="1">
      <alignment horizontal="left" vertical="top" wrapText="1"/>
    </xf>
    <xf numFmtId="0" fontId="41" fillId="3" borderId="1" xfId="0" applyFont="1" applyFill="1" applyBorder="1" applyAlignment="1">
      <alignment horizontal="right" vertical="top" wrapText="1"/>
    </xf>
    <xf numFmtId="0" fontId="2" fillId="3" borderId="1" xfId="0" applyFont="1" applyFill="1" applyBorder="1" applyAlignment="1">
      <alignment horizontal="righ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2" fontId="2" fillId="0" borderId="1" xfId="0" applyNumberFormat="1" applyFont="1" applyBorder="1" applyAlignment="1">
      <alignment horizontal="center" vertical="center" wrapText="1"/>
    </xf>
    <xf numFmtId="0" fontId="42" fillId="3" borderId="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1" xfId="0" applyFont="1" applyBorder="1" applyAlignment="1">
      <alignment vertical="top" wrapText="1"/>
    </xf>
    <xf numFmtId="0" fontId="2" fillId="3" borderId="1" xfId="0" applyFont="1" applyFill="1" applyBorder="1" applyAlignment="1">
      <alignment horizontal="center"/>
    </xf>
    <xf numFmtId="0" fontId="2" fillId="3" borderId="1" xfId="0" applyFont="1" applyFill="1" applyBorder="1" applyAlignment="1">
      <alignment horizontal="left" vertical="center"/>
    </xf>
    <xf numFmtId="0" fontId="2" fillId="3" borderId="1" xfId="0" applyFont="1" applyFill="1" applyBorder="1" applyAlignment="1">
      <alignment horizontal="left"/>
    </xf>
    <xf numFmtId="2" fontId="41" fillId="3" borderId="1" xfId="0" applyNumberFormat="1" applyFont="1" applyFill="1" applyBorder="1" applyAlignment="1">
      <alignment horizontal="center" vertical="center"/>
    </xf>
    <xf numFmtId="0" fontId="44" fillId="0" borderId="1" xfId="0" applyFont="1" applyBorder="1" applyAlignment="1">
      <alignment horizontal="center"/>
    </xf>
    <xf numFmtId="0" fontId="45" fillId="0" borderId="1" xfId="0" applyFont="1" applyBorder="1" applyAlignment="1">
      <alignment horizontal="center"/>
    </xf>
    <xf numFmtId="0" fontId="46" fillId="0" borderId="1" xfId="0" applyFont="1" applyBorder="1" applyAlignment="1"/>
    <xf numFmtId="0" fontId="41" fillId="0" borderId="1" xfId="0" applyFont="1" applyBorder="1" applyAlignment="1"/>
    <xf numFmtId="2" fontId="41" fillId="3" borderId="1" xfId="0" applyNumberFormat="1" applyFont="1" applyFill="1" applyBorder="1" applyAlignment="1">
      <alignment horizontal="center"/>
    </xf>
    <xf numFmtId="0" fontId="4" fillId="0" borderId="0" xfId="0" applyFont="1" applyAlignment="1">
      <alignment horizontal="center"/>
    </xf>
    <xf numFmtId="0" fontId="45" fillId="0" borderId="0" xfId="0" applyFont="1" applyAlignment="1">
      <alignment horizontal="center"/>
    </xf>
    <xf numFmtId="2" fontId="45" fillId="0" borderId="0" xfId="0" applyNumberFormat="1" applyFont="1" applyAlignment="1">
      <alignment horizontal="center"/>
    </xf>
    <xf numFmtId="2" fontId="4" fillId="0" borderId="0" xfId="0" applyNumberFormat="1" applyFont="1"/>
    <xf numFmtId="0" fontId="14" fillId="0" borderId="1" xfId="0" applyFont="1" applyBorder="1" applyAlignment="1">
      <alignment horizontal="center" wrapText="1"/>
    </xf>
    <xf numFmtId="0" fontId="0" fillId="0" borderId="1" xfId="0" applyBorder="1" applyAlignment="1">
      <alignment horizontal="center"/>
    </xf>
    <xf numFmtId="0" fontId="16" fillId="0" borderId="1" xfId="0" applyFont="1" applyBorder="1" applyAlignment="1">
      <alignment vertical="center" wrapText="1"/>
    </xf>
    <xf numFmtId="0" fontId="46" fillId="0" borderId="0" xfId="0" applyFont="1" applyBorder="1" applyAlignment="1">
      <alignment vertical="top"/>
    </xf>
    <xf numFmtId="0" fontId="45" fillId="0" borderId="0" xfId="0" applyFont="1"/>
    <xf numFmtId="0" fontId="13" fillId="3" borderId="1" xfId="0" applyFont="1" applyFill="1" applyBorder="1" applyAlignment="1">
      <alignment horizontal="left" vertical="top" wrapText="1"/>
    </xf>
    <xf numFmtId="0" fontId="0" fillId="3" borderId="0" xfId="0" applyFill="1"/>
    <xf numFmtId="0" fontId="16" fillId="0" borderId="5" xfId="0" applyFont="1" applyBorder="1" applyAlignment="1">
      <alignment horizontal="justify" vertical="top" wrapText="1"/>
    </xf>
    <xf numFmtId="0" fontId="22" fillId="5" borderId="5" xfId="0" applyFont="1" applyFill="1" applyBorder="1" applyAlignment="1">
      <alignment horizontal="center" wrapText="1"/>
    </xf>
    <xf numFmtId="0" fontId="16" fillId="0" borderId="5" xfId="0" applyFont="1" applyBorder="1" applyAlignment="1">
      <alignment horizontal="center" wrapText="1"/>
    </xf>
    <xf numFmtId="0" fontId="22" fillId="5" borderId="5" xfId="0" applyFont="1" applyFill="1" applyBorder="1" applyAlignment="1">
      <alignment horizontal="center" vertical="center" wrapText="1"/>
    </xf>
    <xf numFmtId="2" fontId="41" fillId="0" borderId="1" xfId="0" applyNumberFormat="1" applyFont="1" applyBorder="1" applyAlignment="1">
      <alignment horizontal="center" vertical="center" wrapText="1"/>
    </xf>
    <xf numFmtId="2" fontId="0" fillId="0" borderId="0" xfId="0" applyNumberFormat="1" applyFont="1" applyAlignment="1">
      <alignment horizontal="center" vertical="center"/>
    </xf>
    <xf numFmtId="0" fontId="50" fillId="0" borderId="1" xfId="0" applyFont="1" applyBorder="1" applyAlignment="1">
      <alignment horizontal="center" vertical="center" wrapText="1"/>
    </xf>
    <xf numFmtId="0" fontId="51" fillId="0" borderId="0" xfId="0" applyFont="1" applyAlignment="1">
      <alignment horizontal="center" vertical="center"/>
    </xf>
    <xf numFmtId="0" fontId="42" fillId="0" borderId="1" xfId="0" applyFont="1" applyBorder="1" applyAlignment="1">
      <alignment horizontal="center" vertical="center" wrapText="1"/>
    </xf>
    <xf numFmtId="2" fontId="42" fillId="0" borderId="1" xfId="0" applyNumberFormat="1" applyFont="1" applyBorder="1" applyAlignment="1">
      <alignment horizontal="center" vertical="center" wrapText="1"/>
    </xf>
    <xf numFmtId="2" fontId="42" fillId="0" borderId="1" xfId="0" applyNumberFormat="1" applyFont="1" applyBorder="1" applyAlignment="1">
      <alignment horizontal="center" vertical="center"/>
    </xf>
    <xf numFmtId="0" fontId="42" fillId="0" borderId="1" xfId="0" applyFont="1" applyBorder="1" applyAlignment="1">
      <alignment horizontal="center" vertical="center"/>
    </xf>
    <xf numFmtId="0" fontId="4" fillId="0" borderId="1" xfId="0" applyFont="1" applyBorder="1" applyAlignment="1">
      <alignment horizontal="center" vertical="center"/>
    </xf>
    <xf numFmtId="1" fontId="42" fillId="0" borderId="1" xfId="1" applyNumberFormat="1" applyFont="1" applyBorder="1" applyAlignment="1">
      <alignment horizontal="center" vertical="center" wrapText="1"/>
    </xf>
    <xf numFmtId="0" fontId="42" fillId="0" borderId="0" xfId="0" applyFont="1" applyBorder="1" applyAlignment="1">
      <alignment horizontal="center" vertical="center" wrapText="1"/>
    </xf>
    <xf numFmtId="1" fontId="42" fillId="0" borderId="0" xfId="1" applyNumberFormat="1" applyFont="1" applyBorder="1" applyAlignment="1">
      <alignment horizontal="center" vertical="center" wrapText="1"/>
    </xf>
    <xf numFmtId="0" fontId="42" fillId="0" borderId="1" xfId="0" applyFont="1" applyFill="1" applyBorder="1" applyAlignment="1">
      <alignment horizontal="center" vertical="center" wrapText="1"/>
    </xf>
    <xf numFmtId="1" fontId="43" fillId="0" borderId="1" xfId="1" applyNumberFormat="1" applyFont="1" applyBorder="1" applyAlignment="1">
      <alignment horizontal="center" vertical="center" wrapText="1"/>
    </xf>
    <xf numFmtId="0" fontId="15" fillId="0" borderId="6" xfId="0" applyFont="1" applyBorder="1" applyAlignment="1">
      <alignment horizontal="justify" vertical="top" wrapText="1"/>
    </xf>
    <xf numFmtId="2" fontId="16" fillId="3" borderId="7" xfId="0" applyNumberFormat="1" applyFont="1" applyFill="1" applyBorder="1" applyAlignment="1">
      <alignment horizontal="center" vertical="center" wrapText="1"/>
    </xf>
    <xf numFmtId="0" fontId="14"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56" fillId="0" borderId="1" xfId="0" applyFont="1" applyBorder="1" applyAlignment="1">
      <alignment horizontal="center" vertical="center" wrapText="1"/>
    </xf>
    <xf numFmtId="2" fontId="56" fillId="0" borderId="1" xfId="0" applyNumberFormat="1" applyFont="1" applyBorder="1" applyAlignment="1">
      <alignment horizontal="center" vertical="center"/>
    </xf>
    <xf numFmtId="0" fontId="56" fillId="0" borderId="1" xfId="0" applyFont="1" applyFill="1" applyBorder="1" applyAlignment="1">
      <alignment horizontal="center" vertical="center" wrapText="1"/>
    </xf>
    <xf numFmtId="0" fontId="56" fillId="0" borderId="0" xfId="0" applyFont="1" applyBorder="1" applyAlignment="1">
      <alignment horizontal="center" vertical="center" wrapText="1"/>
    </xf>
    <xf numFmtId="0" fontId="8" fillId="0" borderId="0" xfId="0" applyFont="1" applyAlignment="1">
      <alignment horizontal="center" vertical="center"/>
    </xf>
    <xf numFmtId="0" fontId="43" fillId="0" borderId="0" xfId="0" applyFont="1" applyBorder="1" applyAlignment="1">
      <alignment horizontal="center" vertical="center" wrapText="1"/>
    </xf>
    <xf numFmtId="1" fontId="43" fillId="0" borderId="0" xfId="1" applyNumberFormat="1" applyFont="1" applyBorder="1" applyAlignment="1">
      <alignment horizontal="center" vertical="center" wrapText="1"/>
    </xf>
    <xf numFmtId="0" fontId="57" fillId="0" borderId="0" xfId="0" applyFont="1" applyAlignment="1">
      <alignment horizontal="center" vertical="center"/>
    </xf>
    <xf numFmtId="0" fontId="43" fillId="0" borderId="1" xfId="0" applyFont="1" applyBorder="1" applyAlignment="1">
      <alignment horizontal="center" vertical="center" wrapText="1"/>
    </xf>
    <xf numFmtId="0" fontId="43" fillId="0" borderId="1" xfId="0" applyFont="1" applyFill="1" applyBorder="1" applyAlignment="1">
      <alignment horizontal="center" vertical="center" wrapText="1"/>
    </xf>
    <xf numFmtId="2" fontId="41" fillId="0" borderId="1" xfId="0" applyNumberFormat="1" applyFont="1" applyBorder="1" applyAlignment="1">
      <alignment horizontal="center" vertical="center"/>
    </xf>
    <xf numFmtId="0" fontId="13"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0" fillId="0" borderId="0" xfId="0" applyAlignment="1">
      <alignment horizontal="left" vertical="center"/>
    </xf>
    <xf numFmtId="2" fontId="43" fillId="0" borderId="1" xfId="0" applyNumberFormat="1" applyFont="1" applyBorder="1" applyAlignment="1">
      <alignment horizontal="center" vertical="center" wrapText="1"/>
    </xf>
    <xf numFmtId="2"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57" fillId="0" borderId="1" xfId="0" applyFont="1" applyBorder="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xf>
    <xf numFmtId="167" fontId="42" fillId="0" borderId="1" xfId="0" applyNumberFormat="1" applyFont="1" applyBorder="1" applyAlignment="1">
      <alignment horizontal="center" vertical="center" wrapText="1"/>
    </xf>
    <xf numFmtId="0" fontId="57" fillId="0" borderId="1" xfId="0" applyFont="1" applyBorder="1" applyAlignment="1">
      <alignment horizontal="center" vertical="center"/>
    </xf>
    <xf numFmtId="0" fontId="46" fillId="0" borderId="1" xfId="0" applyFont="1" applyBorder="1" applyAlignment="1">
      <alignment horizontal="center" vertical="center"/>
    </xf>
    <xf numFmtId="1" fontId="41" fillId="0" borderId="1" xfId="1" applyNumberFormat="1" applyFont="1" applyBorder="1" applyAlignment="1">
      <alignment horizontal="center" vertical="center" wrapText="1"/>
    </xf>
    <xf numFmtId="0" fontId="41" fillId="0" borderId="0" xfId="0" applyFont="1" applyBorder="1" applyAlignment="1">
      <alignment horizontal="center" vertical="center" wrapText="1"/>
    </xf>
    <xf numFmtId="1" fontId="41" fillId="0" borderId="0" xfId="1" applyNumberFormat="1" applyFont="1" applyBorder="1" applyAlignment="1">
      <alignment horizontal="center" vertical="center" wrapText="1"/>
    </xf>
    <xf numFmtId="0" fontId="46" fillId="0" borderId="0" xfId="0" applyFont="1" applyAlignment="1">
      <alignment horizontal="center" vertical="center"/>
    </xf>
    <xf numFmtId="0" fontId="45" fillId="0" borderId="0" xfId="0" applyFont="1" applyAlignment="1">
      <alignment horizontal="center" vertical="center"/>
    </xf>
    <xf numFmtId="0" fontId="8" fillId="0" borderId="1" xfId="0" applyFont="1" applyBorder="1" applyAlignment="1">
      <alignment horizontal="center" vertical="center"/>
    </xf>
    <xf numFmtId="0" fontId="14" fillId="0" borderId="11" xfId="0" applyFont="1" applyBorder="1" applyAlignment="1">
      <alignment horizontal="center" vertical="center" wrapText="1"/>
    </xf>
    <xf numFmtId="0" fontId="4" fillId="0" borderId="1" xfId="0" applyFont="1" applyBorder="1" applyAlignment="1">
      <alignment horizontal="center" vertical="center"/>
    </xf>
    <xf numFmtId="0" fontId="57" fillId="0" borderId="1" xfId="0" applyFont="1" applyBorder="1" applyAlignment="1">
      <alignment horizontal="center" vertical="center"/>
    </xf>
    <xf numFmtId="0" fontId="15" fillId="0" borderId="1" xfId="0" applyFont="1" applyBorder="1" applyAlignment="1">
      <alignment horizontal="center" vertical="center" wrapText="1"/>
    </xf>
    <xf numFmtId="0" fontId="4" fillId="0" borderId="1" xfId="0" applyFont="1" applyBorder="1" applyAlignment="1">
      <alignment horizontal="center" vertical="center"/>
    </xf>
    <xf numFmtId="0" fontId="43" fillId="3"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60" fillId="0" borderId="1" xfId="0" applyFont="1" applyBorder="1" applyAlignment="1">
      <alignment horizontal="center" vertical="center"/>
    </xf>
    <xf numFmtId="0" fontId="2" fillId="0" borderId="1" xfId="0" applyFont="1" applyBorder="1" applyAlignment="1">
      <alignment horizontal="center" vertical="center"/>
    </xf>
    <xf numFmtId="0" fontId="61" fillId="0" borderId="0" xfId="0" applyFont="1" applyAlignment="1">
      <alignment horizontal="center" vertical="center"/>
    </xf>
    <xf numFmtId="164"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62" fillId="0" borderId="1"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1" xfId="0" applyFont="1" applyBorder="1" applyAlignment="1">
      <alignment horizontal="center" vertical="center"/>
    </xf>
    <xf numFmtId="0" fontId="41" fillId="0" borderId="11" xfId="0" applyFont="1" applyBorder="1" applyAlignment="1">
      <alignment horizontal="center" vertical="center" wrapText="1"/>
    </xf>
    <xf numFmtId="2" fontId="39" fillId="0" borderId="1" xfId="0" applyNumberFormat="1" applyFont="1" applyBorder="1" applyAlignment="1">
      <alignment horizontal="center" vertical="center"/>
    </xf>
    <xf numFmtId="0" fontId="39" fillId="0" borderId="1" xfId="0" applyFont="1" applyBorder="1" applyAlignment="1">
      <alignment horizontal="center" vertical="center" wrapText="1"/>
    </xf>
    <xf numFmtId="0" fontId="64" fillId="0" borderId="1" xfId="0" applyFont="1" applyBorder="1" applyAlignment="1">
      <alignment horizontal="left" vertical="center" wrapText="1"/>
    </xf>
    <xf numFmtId="0" fontId="41" fillId="0" borderId="1" xfId="0" applyFont="1" applyBorder="1" applyAlignment="1">
      <alignment horizontal="left" vertical="center" wrapText="1"/>
    </xf>
    <xf numFmtId="0" fontId="10" fillId="0" borderId="2" xfId="0" applyFont="1" applyBorder="1" applyAlignment="1">
      <alignment horizontal="center" vertical="top"/>
    </xf>
    <xf numFmtId="0" fontId="10" fillId="0" borderId="0"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1" fillId="0" borderId="1" xfId="0" applyFont="1" applyBorder="1" applyAlignment="1">
      <alignment horizontal="left" vertical="top" wrapText="1"/>
    </xf>
    <xf numFmtId="0" fontId="8" fillId="0" borderId="1" xfId="0" applyFont="1" applyBorder="1" applyAlignment="1">
      <alignment horizontal="center" vertical="center"/>
    </xf>
    <xf numFmtId="0" fontId="19" fillId="0" borderId="0" xfId="0" applyFont="1" applyBorder="1" applyAlignment="1">
      <alignment horizontal="center" vertical="center" wrapText="1"/>
    </xf>
    <xf numFmtId="0" fontId="10" fillId="0" borderId="1"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Border="1" applyAlignment="1">
      <alignment horizontal="center" vertical="center" wrapText="1"/>
    </xf>
    <xf numFmtId="0" fontId="8" fillId="0" borderId="2" xfId="0" applyFont="1" applyBorder="1" applyAlignment="1">
      <alignment horizontal="center" vertical="top"/>
    </xf>
    <xf numFmtId="0" fontId="8" fillId="0" borderId="0"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36" fillId="0" borderId="1" xfId="0" applyFont="1" applyBorder="1" applyAlignment="1">
      <alignment horizontal="right" vertical="center"/>
    </xf>
    <xf numFmtId="0" fontId="36" fillId="0" borderId="0" xfId="0" applyFont="1" applyBorder="1" applyAlignment="1">
      <alignment horizontal="center" vertical="center"/>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0" fillId="0" borderId="1" xfId="0" applyFont="1" applyBorder="1" applyAlignment="1">
      <alignment horizontal="center" vertical="top"/>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39" fillId="0" borderId="2" xfId="0" applyFont="1" applyBorder="1" applyAlignment="1">
      <alignment horizontal="center" vertical="top"/>
    </xf>
    <xf numFmtId="0" fontId="39" fillId="0" borderId="0" xfId="0" applyFont="1" applyBorder="1" applyAlignment="1">
      <alignment horizontal="center" vertical="top"/>
    </xf>
    <xf numFmtId="0" fontId="39" fillId="0" borderId="3" xfId="0" applyFont="1" applyBorder="1" applyAlignment="1">
      <alignment horizontal="center" vertical="top"/>
    </xf>
    <xf numFmtId="0" fontId="39" fillId="0" borderId="4" xfId="0" applyFont="1" applyBorder="1" applyAlignment="1">
      <alignment horizontal="center" vertical="top"/>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16" fillId="0" borderId="1" xfId="0" applyFont="1" applyBorder="1" applyAlignment="1">
      <alignment horizontal="left" vertical="top" wrapText="1"/>
    </xf>
    <xf numFmtId="0" fontId="12" fillId="0" borderId="1" xfId="0" applyFont="1" applyBorder="1" applyAlignment="1">
      <alignment horizontal="left" vertical="top" wrapText="1"/>
    </xf>
    <xf numFmtId="0" fontId="26" fillId="0" borderId="1" xfId="0" applyFont="1" applyBorder="1" applyAlignment="1">
      <alignment horizontal="righ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4" fillId="0" borderId="1" xfId="0" applyFont="1" applyBorder="1" applyAlignment="1">
      <alignment horizontal="center" vertical="center"/>
    </xf>
    <xf numFmtId="0" fontId="54" fillId="0" borderId="0" xfId="0" applyFont="1" applyBorder="1" applyAlignment="1">
      <alignment horizontal="center" vertical="center" wrapText="1"/>
    </xf>
    <xf numFmtId="0" fontId="57" fillId="0" borderId="1" xfId="0" applyFont="1" applyBorder="1" applyAlignment="1">
      <alignment horizontal="center" vertical="center"/>
    </xf>
    <xf numFmtId="0" fontId="59"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36" fillId="0" borderId="6" xfId="0" applyFont="1" applyBorder="1" applyAlignment="1">
      <alignment horizontal="right" vertical="center"/>
    </xf>
    <xf numFmtId="0" fontId="36" fillId="0" borderId="7" xfId="0" applyFont="1" applyBorder="1" applyAlignment="1">
      <alignment horizontal="right" vertical="center"/>
    </xf>
    <xf numFmtId="0" fontId="36" fillId="0" borderId="13" xfId="0" applyFont="1" applyBorder="1" applyAlignment="1">
      <alignment horizontal="right" vertical="center"/>
    </xf>
    <xf numFmtId="0" fontId="36" fillId="0" borderId="14" xfId="0" applyFont="1" applyBorder="1" applyAlignment="1">
      <alignment horizontal="right" vertical="center"/>
    </xf>
    <xf numFmtId="0" fontId="11" fillId="0" borderId="1" xfId="0" applyFont="1" applyBorder="1" applyAlignment="1">
      <alignment horizontal="center" vertical="center" wrapText="1"/>
    </xf>
    <xf numFmtId="0" fontId="8" fillId="0" borderId="1" xfId="0" applyFont="1" applyBorder="1" applyAlignment="1">
      <alignment horizontal="right" vertical="center"/>
    </xf>
    <xf numFmtId="0" fontId="30" fillId="0" borderId="1" xfId="0" applyFont="1" applyBorder="1" applyAlignment="1">
      <alignment horizontal="center" vertical="center"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46" fillId="0" borderId="2" xfId="0" applyFont="1" applyBorder="1" applyAlignment="1">
      <alignment horizontal="center" vertical="top"/>
    </xf>
    <xf numFmtId="0" fontId="46" fillId="0" borderId="0" xfId="0" applyFont="1" applyBorder="1" applyAlignment="1">
      <alignment horizontal="center" vertical="top"/>
    </xf>
    <xf numFmtId="0" fontId="46" fillId="0" borderId="3" xfId="0" applyFont="1" applyBorder="1" applyAlignment="1">
      <alignment horizontal="center" vertical="top"/>
    </xf>
    <xf numFmtId="0" fontId="46" fillId="0" borderId="4" xfId="0" applyFont="1" applyBorder="1" applyAlignment="1">
      <alignment horizontal="center" vertical="top"/>
    </xf>
    <xf numFmtId="0" fontId="48" fillId="0" borderId="13" xfId="0" applyFont="1" applyBorder="1" applyAlignment="1">
      <alignment horizontal="center" vertical="center" wrapText="1"/>
    </xf>
    <xf numFmtId="0" fontId="48" fillId="0" borderId="0"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5" fillId="0" borderId="11" xfId="0" applyFont="1" applyBorder="1" applyAlignment="1">
      <alignment horizontal="center" vertical="center" wrapText="1"/>
    </xf>
    <xf numFmtId="0" fontId="0" fillId="0" borderId="12" xfId="0" applyBorder="1" applyAlignment="1">
      <alignment vertical="center"/>
    </xf>
    <xf numFmtId="0" fontId="19" fillId="0" borderId="0" xfId="0" applyFont="1" applyBorder="1" applyAlignment="1">
      <alignment vertical="center" wrapText="1"/>
    </xf>
    <xf numFmtId="0" fontId="64" fillId="0" borderId="1" xfId="0" applyFont="1" applyBorder="1" applyAlignment="1">
      <alignment horizontal="center" vertical="center" wrapText="1"/>
    </xf>
    <xf numFmtId="2" fontId="41" fillId="0" borderId="1" xfId="1" applyNumberFormat="1" applyFont="1" applyBorder="1" applyAlignment="1">
      <alignment horizontal="center" vertical="center" wrapText="1"/>
    </xf>
    <xf numFmtId="1" fontId="64" fillId="0" borderId="1" xfId="1" applyNumberFormat="1" applyFont="1" applyBorder="1" applyAlignment="1">
      <alignment horizontal="center" vertical="center" wrapText="1"/>
    </xf>
    <xf numFmtId="0" fontId="56" fillId="0" borderId="1" xfId="0" applyFont="1" applyBorder="1" applyAlignment="1">
      <alignment horizontal="left" vertical="center" wrapText="1"/>
    </xf>
    <xf numFmtId="0" fontId="66" fillId="0" borderId="1" xfId="0" applyFont="1" applyBorder="1" applyAlignment="1">
      <alignment horizontal="center" vertical="center" wrapText="1"/>
    </xf>
    <xf numFmtId="0" fontId="43" fillId="0" borderId="1" xfId="0" applyFont="1" applyBorder="1" applyAlignment="1">
      <alignment horizontal="left" vertical="center" wrapText="1"/>
    </xf>
    <xf numFmtId="49" fontId="55" fillId="0" borderId="1" xfId="0" applyNumberFormat="1" applyFont="1" applyBorder="1" applyAlignment="1">
      <alignment horizontal="left" vertical="top" wrapText="1"/>
    </xf>
    <xf numFmtId="0" fontId="39" fillId="0" borderId="6" xfId="0" applyFont="1" applyBorder="1" applyAlignment="1">
      <alignment horizontal="left" vertical="top" wrapText="1"/>
    </xf>
    <xf numFmtId="0" fontId="39" fillId="0" borderId="7" xfId="0" applyFont="1" applyBorder="1" applyAlignment="1">
      <alignment horizontal="left" vertical="top" wrapText="1"/>
    </xf>
    <xf numFmtId="0" fontId="39" fillId="0" borderId="8" xfId="0" applyFont="1" applyBorder="1" applyAlignment="1">
      <alignment horizontal="left" vertical="top" wrapText="1"/>
    </xf>
    <xf numFmtId="0" fontId="58" fillId="0" borderId="6" xfId="0" applyFont="1" applyBorder="1" applyAlignment="1">
      <alignment horizontal="left" vertical="center" wrapText="1"/>
    </xf>
    <xf numFmtId="0" fontId="58" fillId="0" borderId="7" xfId="0" applyFont="1" applyBorder="1" applyAlignment="1">
      <alignment horizontal="left" vertical="center" wrapText="1"/>
    </xf>
    <xf numFmtId="0" fontId="58" fillId="0" borderId="8" xfId="0" applyFont="1" applyBorder="1" applyAlignment="1">
      <alignment horizontal="left" vertical="center" wrapText="1"/>
    </xf>
    <xf numFmtId="0" fontId="2" fillId="0" borderId="1" xfId="0" applyFont="1" applyBorder="1" applyAlignment="1">
      <alignment horizontal="right" vertical="center" wrapText="1"/>
    </xf>
    <xf numFmtId="0" fontId="42" fillId="0" borderId="1" xfId="0" applyFont="1" applyBorder="1" applyAlignment="1">
      <alignment horizontal="left"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OQ/boq01-02-2020/ward-45/w45%20%20disco%20lan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boq20"/>
    </sheetNames>
    <sheetDataSet>
      <sheetData sheetId="0"/>
      <sheetData sheetId="1">
        <row r="11">
          <cell r="E11">
            <v>5.39</v>
          </cell>
          <cell r="F11">
            <v>18.54494</v>
          </cell>
          <cell r="G11">
            <v>13.422000000000001</v>
          </cell>
          <cell r="H11">
            <v>28.919999999999998</v>
          </cell>
          <cell r="I11">
            <v>64.570943075615972</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11"/>
  <sheetViews>
    <sheetView workbookViewId="0">
      <selection activeCell="F8" sqref="F8"/>
    </sheetView>
  </sheetViews>
  <sheetFormatPr defaultRowHeight="15"/>
  <cols>
    <col min="1" max="1" width="8.7109375" customWidth="1"/>
    <col min="2" max="2" width="44.140625" customWidth="1"/>
    <col min="3" max="3" width="10.28515625" customWidth="1"/>
    <col min="4" max="4" width="11.5703125" customWidth="1"/>
    <col min="5" max="5" width="11.5703125" style="128"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34.5" customHeight="1">
      <c r="A3" s="252" t="s">
        <v>241</v>
      </c>
      <c r="B3" s="252"/>
      <c r="C3" s="252"/>
      <c r="D3" s="252"/>
      <c r="E3" s="252"/>
      <c r="F3" s="252"/>
      <c r="G3" s="21"/>
    </row>
    <row r="4" spans="1:7">
      <c r="A4" s="22" t="s">
        <v>34</v>
      </c>
      <c r="B4" s="22" t="s">
        <v>35</v>
      </c>
      <c r="C4" s="22" t="s">
        <v>36</v>
      </c>
      <c r="D4" s="22" t="s">
        <v>5</v>
      </c>
      <c r="E4" s="125" t="s">
        <v>6</v>
      </c>
      <c r="F4" s="22" t="s">
        <v>7</v>
      </c>
    </row>
    <row r="5" spans="1:7" ht="102">
      <c r="A5" s="23" t="s">
        <v>242</v>
      </c>
      <c r="B5" s="26" t="s">
        <v>72</v>
      </c>
      <c r="C5" s="27">
        <v>28.695</v>
      </c>
      <c r="D5" s="28" t="s">
        <v>44</v>
      </c>
      <c r="E5" s="126">
        <v>5829</v>
      </c>
      <c r="F5" s="27">
        <f>E5*C5</f>
        <v>167263.155</v>
      </c>
    </row>
    <row r="6" spans="1:7" ht="18.75">
      <c r="A6" s="36">
        <v>2</v>
      </c>
      <c r="B6" s="30" t="s">
        <v>49</v>
      </c>
      <c r="C6" s="27"/>
      <c r="D6" s="28"/>
      <c r="E6" s="126"/>
      <c r="F6" s="27">
        <f t="shared" ref="F6:F8" si="0">E6*C6</f>
        <v>0</v>
      </c>
    </row>
    <row r="7" spans="1:7">
      <c r="A7" s="36">
        <v>3</v>
      </c>
      <c r="B7" s="26" t="s">
        <v>243</v>
      </c>
      <c r="C7" s="27">
        <v>12.33</v>
      </c>
      <c r="D7" s="28" t="s">
        <v>41</v>
      </c>
      <c r="E7" s="126">
        <v>907.32</v>
      </c>
      <c r="F7" s="27">
        <f t="shared" si="0"/>
        <v>11187.2556</v>
      </c>
    </row>
    <row r="8" spans="1:7">
      <c r="A8" s="36">
        <v>4</v>
      </c>
      <c r="B8" s="26" t="s">
        <v>52</v>
      </c>
      <c r="C8" s="27">
        <v>24.677</v>
      </c>
      <c r="D8" s="28" t="s">
        <v>41</v>
      </c>
      <c r="E8" s="126">
        <v>541.66999999999996</v>
      </c>
      <c r="F8" s="27">
        <f t="shared" si="0"/>
        <v>13366.790589999999</v>
      </c>
    </row>
    <row r="9" spans="1:7">
      <c r="A9" s="31"/>
      <c r="B9" s="253"/>
      <c r="C9" s="253"/>
      <c r="D9" s="253"/>
      <c r="E9" s="253"/>
      <c r="F9" s="32">
        <f>SUM(F5:F8)</f>
        <v>191817.20118999999</v>
      </c>
    </row>
    <row r="10" spans="1:7">
      <c r="A10" s="33"/>
      <c r="B10" s="34"/>
      <c r="C10" s="34"/>
      <c r="D10" s="34"/>
      <c r="E10" s="127"/>
      <c r="F10" s="35"/>
    </row>
    <row r="11" spans="1:7" ht="41.25" customHeight="1">
      <c r="B11" s="254" t="s">
        <v>244</v>
      </c>
      <c r="C11" s="254"/>
      <c r="D11" s="254"/>
      <c r="E11" s="254"/>
      <c r="F11" s="254"/>
    </row>
  </sheetData>
  <mergeCells count="5">
    <mergeCell ref="A1:F1"/>
    <mergeCell ref="A2:F2"/>
    <mergeCell ref="A3:F3"/>
    <mergeCell ref="B9:E9"/>
    <mergeCell ref="B11:F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H19"/>
  <sheetViews>
    <sheetView topLeftCell="A10" workbookViewId="0">
      <selection activeCell="B16" sqref="B16:E16"/>
    </sheetView>
  </sheetViews>
  <sheetFormatPr defaultRowHeight="15"/>
  <cols>
    <col min="1" max="1" width="8" style="1" customWidth="1"/>
    <col min="2" max="2" width="45.85546875" style="212" customWidth="1"/>
    <col min="3" max="3" width="9.140625" style="1"/>
    <col min="4" max="5" width="10" style="1" customWidth="1"/>
    <col min="6" max="6" width="15.7109375" style="1" customWidth="1"/>
    <col min="7" max="7" width="9.140625" style="1"/>
    <col min="8" max="8" width="26.85546875" style="1" customWidth="1"/>
    <col min="9" max="16384" width="9.140625" style="1"/>
  </cols>
  <sheetData>
    <row r="1" spans="1:8" ht="18.75">
      <c r="A1" s="255" t="s">
        <v>0</v>
      </c>
      <c r="B1" s="255"/>
      <c r="C1" s="255"/>
      <c r="D1" s="255"/>
      <c r="E1" s="255"/>
      <c r="F1" s="255"/>
    </row>
    <row r="2" spans="1:8" ht="18.75">
      <c r="A2" s="269" t="s">
        <v>1</v>
      </c>
      <c r="B2" s="269"/>
      <c r="C2" s="269"/>
      <c r="D2" s="269"/>
      <c r="E2" s="269"/>
      <c r="F2" s="269"/>
    </row>
    <row r="3" spans="1:8" ht="34.5" customHeight="1">
      <c r="A3" s="270" t="s">
        <v>423</v>
      </c>
      <c r="B3" s="271"/>
      <c r="C3" s="271"/>
      <c r="D3" s="271"/>
      <c r="E3" s="271"/>
      <c r="F3" s="272"/>
    </row>
    <row r="4" spans="1:8">
      <c r="A4" s="41" t="s">
        <v>34</v>
      </c>
      <c r="B4" s="210" t="s">
        <v>35</v>
      </c>
      <c r="C4" s="41" t="s">
        <v>36</v>
      </c>
      <c r="D4" s="41" t="s">
        <v>5</v>
      </c>
      <c r="E4" s="41" t="s">
        <v>6</v>
      </c>
      <c r="F4" s="41" t="s">
        <v>7</v>
      </c>
    </row>
    <row r="5" spans="1:8" ht="45.75" customHeight="1">
      <c r="A5" s="60">
        <v>1</v>
      </c>
      <c r="B5" s="123" t="s">
        <v>398</v>
      </c>
      <c r="C5" s="60">
        <v>10</v>
      </c>
      <c r="D5" s="60" t="s">
        <v>38</v>
      </c>
      <c r="E5" s="60">
        <v>272.99</v>
      </c>
      <c r="F5" s="60">
        <f>C5*E5</f>
        <v>2729.9</v>
      </c>
    </row>
    <row r="6" spans="1:8" ht="115.5" customHeight="1">
      <c r="A6" s="23" t="s">
        <v>349</v>
      </c>
      <c r="B6" s="123" t="s">
        <v>40</v>
      </c>
      <c r="C6" s="27">
        <v>94.5</v>
      </c>
      <c r="D6" s="60" t="s">
        <v>41</v>
      </c>
      <c r="E6" s="60">
        <v>120.53</v>
      </c>
      <c r="F6" s="25">
        <f t="shared" ref="F6:F9" si="0">E6*C6</f>
        <v>11390.085000000001</v>
      </c>
    </row>
    <row r="7" spans="1:8" ht="67.5" customHeight="1">
      <c r="A7" s="23" t="s">
        <v>424</v>
      </c>
      <c r="B7" s="123" t="s">
        <v>425</v>
      </c>
      <c r="C7" s="27">
        <v>20.25</v>
      </c>
      <c r="D7" s="60" t="s">
        <v>41</v>
      </c>
      <c r="E7" s="60">
        <v>351.48</v>
      </c>
      <c r="F7" s="25">
        <f t="shared" si="0"/>
        <v>7117.47</v>
      </c>
    </row>
    <row r="8" spans="1:8" ht="72.75" customHeight="1">
      <c r="A8" s="23" t="s">
        <v>45</v>
      </c>
      <c r="B8" s="123" t="s">
        <v>46</v>
      </c>
      <c r="C8" s="27">
        <v>33.75</v>
      </c>
      <c r="D8" s="60" t="s">
        <v>41</v>
      </c>
      <c r="E8" s="60">
        <v>1149.1199999999999</v>
      </c>
      <c r="F8" s="25">
        <f t="shared" si="0"/>
        <v>38782.799999999996</v>
      </c>
    </row>
    <row r="9" spans="1:8" ht="110.25" customHeight="1">
      <c r="A9" s="23" t="s">
        <v>367</v>
      </c>
      <c r="B9" s="123" t="s">
        <v>48</v>
      </c>
      <c r="C9" s="27">
        <v>40.5</v>
      </c>
      <c r="D9" s="60" t="s">
        <v>41</v>
      </c>
      <c r="E9" s="60">
        <v>5829</v>
      </c>
      <c r="F9" s="25">
        <f t="shared" si="0"/>
        <v>236074.5</v>
      </c>
    </row>
    <row r="10" spans="1:8" ht="18.75">
      <c r="A10" s="23">
        <v>6</v>
      </c>
      <c r="B10" s="211" t="s">
        <v>49</v>
      </c>
      <c r="C10" s="27"/>
      <c r="D10" s="60"/>
      <c r="E10" s="60"/>
      <c r="F10" s="25"/>
    </row>
    <row r="11" spans="1:8" ht="15.75">
      <c r="A11" s="23" t="s">
        <v>18</v>
      </c>
      <c r="B11" s="123" t="s">
        <v>370</v>
      </c>
      <c r="C11" s="27">
        <v>17.91</v>
      </c>
      <c r="D11" s="60" t="s">
        <v>44</v>
      </c>
      <c r="E11" s="60">
        <v>907.31</v>
      </c>
      <c r="F11" s="25">
        <f t="shared" ref="F11:F15" si="1">C11*E11</f>
        <v>16249.9221</v>
      </c>
    </row>
    <row r="12" spans="1:8" ht="27.75" customHeight="1">
      <c r="A12" s="23" t="s">
        <v>20</v>
      </c>
      <c r="B12" s="123" t="s">
        <v>426</v>
      </c>
      <c r="C12" s="27">
        <v>20.25</v>
      </c>
      <c r="D12" s="60" t="s">
        <v>44</v>
      </c>
      <c r="E12" s="60">
        <v>541.66999999999996</v>
      </c>
      <c r="F12" s="25">
        <f t="shared" si="1"/>
        <v>10968.817499999999</v>
      </c>
    </row>
    <row r="13" spans="1:8" ht="15.75">
      <c r="A13" s="23" t="s">
        <v>22</v>
      </c>
      <c r="B13" s="123" t="s">
        <v>378</v>
      </c>
      <c r="C13" s="27">
        <v>34.799999999999997</v>
      </c>
      <c r="D13" s="60" t="s">
        <v>44</v>
      </c>
      <c r="E13" s="60">
        <v>541.66999999999996</v>
      </c>
      <c r="F13" s="25">
        <f t="shared" si="1"/>
        <v>18850.115999999998</v>
      </c>
    </row>
    <row r="14" spans="1:8" ht="15.75">
      <c r="A14" s="31" t="s">
        <v>24</v>
      </c>
      <c r="B14" s="123" t="s">
        <v>373</v>
      </c>
      <c r="C14" s="27">
        <v>33.75</v>
      </c>
      <c r="D14" s="60" t="s">
        <v>44</v>
      </c>
      <c r="E14" s="60">
        <v>863.23</v>
      </c>
      <c r="F14" s="25">
        <f t="shared" si="1"/>
        <v>29134.012500000001</v>
      </c>
    </row>
    <row r="15" spans="1:8" ht="27.75" customHeight="1">
      <c r="A15" s="31" t="s">
        <v>26</v>
      </c>
      <c r="B15" s="123" t="s">
        <v>361</v>
      </c>
      <c r="C15" s="27">
        <v>94.5</v>
      </c>
      <c r="D15" s="60" t="s">
        <v>44</v>
      </c>
      <c r="E15" s="60">
        <v>177.16</v>
      </c>
      <c r="F15" s="25">
        <f t="shared" si="1"/>
        <v>16741.62</v>
      </c>
      <c r="H15" s="2"/>
    </row>
    <row r="16" spans="1:8">
      <c r="A16" s="31"/>
      <c r="B16" s="275" t="s">
        <v>90</v>
      </c>
      <c r="C16" s="276"/>
      <c r="D16" s="276"/>
      <c r="E16" s="277"/>
      <c r="F16" s="25">
        <f>SUM(F5:F15)</f>
        <v>388039.24310000002</v>
      </c>
    </row>
    <row r="19" spans="2:8" ht="50.25" customHeight="1">
      <c r="B19" s="254" t="s">
        <v>362</v>
      </c>
      <c r="C19" s="254"/>
      <c r="D19" s="254"/>
      <c r="E19" s="254"/>
      <c r="F19" s="254"/>
      <c r="H19" s="2"/>
    </row>
  </sheetData>
  <mergeCells count="5">
    <mergeCell ref="A1:F1"/>
    <mergeCell ref="A2:F2"/>
    <mergeCell ref="A3:F3"/>
    <mergeCell ref="B16:E16"/>
    <mergeCell ref="B19:F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19"/>
  <sheetViews>
    <sheetView topLeftCell="A13" workbookViewId="0">
      <selection activeCell="F16" sqref="F16"/>
    </sheetView>
  </sheetViews>
  <sheetFormatPr defaultRowHeight="15"/>
  <cols>
    <col min="1" max="1" width="8" style="1" customWidth="1"/>
    <col min="2" max="2" width="45.85546875" style="212" customWidth="1"/>
    <col min="3" max="3" width="9.140625" style="1"/>
    <col min="4" max="5" width="10" style="1" customWidth="1"/>
    <col min="6" max="6" width="14.7109375" style="1" customWidth="1"/>
    <col min="7" max="7" width="9.140625" style="1"/>
    <col min="8" max="8" width="26.85546875" style="1" customWidth="1"/>
    <col min="9" max="16384" width="9.140625" style="1"/>
  </cols>
  <sheetData>
    <row r="1" spans="1:8" ht="18.75">
      <c r="A1" s="273" t="s">
        <v>0</v>
      </c>
      <c r="B1" s="274"/>
      <c r="C1" s="274"/>
      <c r="D1" s="274"/>
      <c r="E1" s="274"/>
      <c r="F1" s="274"/>
    </row>
    <row r="2" spans="1:8" ht="18.75">
      <c r="A2" s="250" t="s">
        <v>1</v>
      </c>
      <c r="B2" s="251"/>
      <c r="C2" s="251"/>
      <c r="D2" s="251"/>
      <c r="E2" s="251"/>
      <c r="F2" s="251"/>
    </row>
    <row r="3" spans="1:8" ht="34.5" customHeight="1">
      <c r="A3" s="270" t="s">
        <v>548</v>
      </c>
      <c r="B3" s="271"/>
      <c r="C3" s="271"/>
      <c r="D3" s="271"/>
      <c r="E3" s="271"/>
      <c r="F3" s="272"/>
    </row>
    <row r="4" spans="1:8">
      <c r="A4" s="41" t="s">
        <v>34</v>
      </c>
      <c r="B4" s="210" t="s">
        <v>35</v>
      </c>
      <c r="C4" s="41" t="s">
        <v>36</v>
      </c>
      <c r="D4" s="41" t="s">
        <v>5</v>
      </c>
      <c r="E4" s="41" t="s">
        <v>6</v>
      </c>
      <c r="F4" s="41" t="s">
        <v>7</v>
      </c>
    </row>
    <row r="5" spans="1:8" ht="45.75" customHeight="1">
      <c r="A5" s="231">
        <v>1</v>
      </c>
      <c r="B5" s="123" t="s">
        <v>398</v>
      </c>
      <c r="C5" s="231">
        <v>10</v>
      </c>
      <c r="D5" s="231" t="s">
        <v>38</v>
      </c>
      <c r="E5" s="231">
        <v>272.99</v>
      </c>
      <c r="F5" s="231">
        <f>C5*E5</f>
        <v>2729.9</v>
      </c>
    </row>
    <row r="6" spans="1:8" ht="105.75" customHeight="1">
      <c r="A6" s="23" t="s">
        <v>349</v>
      </c>
      <c r="B6" s="123" t="s">
        <v>40</v>
      </c>
      <c r="C6" s="27">
        <v>157.5</v>
      </c>
      <c r="D6" s="231" t="s">
        <v>41</v>
      </c>
      <c r="E6" s="231">
        <v>120.53</v>
      </c>
      <c r="F6" s="25">
        <f t="shared" ref="F6:F9" si="0">E6*C6</f>
        <v>18983.474999999999</v>
      </c>
    </row>
    <row r="7" spans="1:8" ht="65.25" customHeight="1">
      <c r="A7" s="23" t="s">
        <v>424</v>
      </c>
      <c r="B7" s="123" t="s">
        <v>425</v>
      </c>
      <c r="C7" s="27">
        <v>41.85</v>
      </c>
      <c r="D7" s="231" t="s">
        <v>41</v>
      </c>
      <c r="E7" s="231">
        <v>351.48</v>
      </c>
      <c r="F7" s="25">
        <f t="shared" si="0"/>
        <v>14709.438000000002</v>
      </c>
    </row>
    <row r="8" spans="1:8" ht="72.75" customHeight="1">
      <c r="A8" s="23" t="s">
        <v>45</v>
      </c>
      <c r="B8" s="123" t="s">
        <v>46</v>
      </c>
      <c r="C8" s="27">
        <v>69.75</v>
      </c>
      <c r="D8" s="231" t="s">
        <v>41</v>
      </c>
      <c r="E8" s="231">
        <v>1149.1199999999999</v>
      </c>
      <c r="F8" s="25">
        <f t="shared" si="0"/>
        <v>80151.12</v>
      </c>
    </row>
    <row r="9" spans="1:8" ht="110.25" customHeight="1">
      <c r="A9" s="23" t="s">
        <v>367</v>
      </c>
      <c r="B9" s="123" t="s">
        <v>72</v>
      </c>
      <c r="C9" s="27">
        <v>67.5</v>
      </c>
      <c r="D9" s="231" t="s">
        <v>41</v>
      </c>
      <c r="E9" s="231">
        <v>5829</v>
      </c>
      <c r="F9" s="25">
        <f t="shared" si="0"/>
        <v>393457.5</v>
      </c>
    </row>
    <row r="10" spans="1:8" ht="18.75">
      <c r="A10" s="23">
        <v>6</v>
      </c>
      <c r="B10" s="211" t="s">
        <v>49</v>
      </c>
      <c r="C10" s="27"/>
      <c r="D10" s="231"/>
      <c r="E10" s="231"/>
      <c r="F10" s="25"/>
    </row>
    <row r="11" spans="1:8" ht="15.75">
      <c r="A11" s="23" t="s">
        <v>18</v>
      </c>
      <c r="B11" s="123" t="s">
        <v>370</v>
      </c>
      <c r="C11" s="27">
        <v>30.04</v>
      </c>
      <c r="D11" s="231" t="s">
        <v>44</v>
      </c>
      <c r="E11" s="231">
        <v>907.31</v>
      </c>
      <c r="F11" s="25">
        <f t="shared" ref="F11:F15" si="1">C11*E11</f>
        <v>27255.592399999998</v>
      </c>
    </row>
    <row r="12" spans="1:8" ht="27.75" customHeight="1">
      <c r="A12" s="23" t="s">
        <v>20</v>
      </c>
      <c r="B12" s="123" t="s">
        <v>426</v>
      </c>
      <c r="C12" s="27">
        <v>41.85</v>
      </c>
      <c r="D12" s="231" t="s">
        <v>44</v>
      </c>
      <c r="E12" s="231">
        <v>541.66999999999996</v>
      </c>
      <c r="F12" s="25">
        <f t="shared" si="1"/>
        <v>22668.889499999997</v>
      </c>
    </row>
    <row r="13" spans="1:8" ht="15.75">
      <c r="A13" s="23" t="s">
        <v>22</v>
      </c>
      <c r="B13" s="123" t="s">
        <v>511</v>
      </c>
      <c r="C13" s="27">
        <v>58.1</v>
      </c>
      <c r="D13" s="231" t="s">
        <v>44</v>
      </c>
      <c r="E13" s="231">
        <v>541.66999999999996</v>
      </c>
      <c r="F13" s="25">
        <f t="shared" si="1"/>
        <v>31471.026999999998</v>
      </c>
    </row>
    <row r="14" spans="1:8" ht="15.75">
      <c r="A14" s="31" t="s">
        <v>24</v>
      </c>
      <c r="B14" s="123" t="s">
        <v>373</v>
      </c>
      <c r="C14" s="27">
        <v>69.75</v>
      </c>
      <c r="D14" s="231" t="s">
        <v>44</v>
      </c>
      <c r="E14" s="231">
        <v>863.23</v>
      </c>
      <c r="F14" s="25">
        <f t="shared" si="1"/>
        <v>60210.292500000003</v>
      </c>
    </row>
    <row r="15" spans="1:8" ht="19.5" customHeight="1">
      <c r="A15" s="1" t="s">
        <v>26</v>
      </c>
      <c r="B15" s="123" t="s">
        <v>361</v>
      </c>
      <c r="C15" s="27">
        <v>157.5</v>
      </c>
      <c r="D15" s="231" t="s">
        <v>44</v>
      </c>
      <c r="E15" s="231">
        <v>177.16</v>
      </c>
      <c r="F15" s="25">
        <f t="shared" si="1"/>
        <v>27902.7</v>
      </c>
      <c r="H15" s="2"/>
    </row>
    <row r="16" spans="1:8">
      <c r="A16" s="31"/>
      <c r="B16" s="275" t="s">
        <v>90</v>
      </c>
      <c r="C16" s="276"/>
      <c r="D16" s="276"/>
      <c r="E16" s="277"/>
      <c r="F16" s="25">
        <f>SUM(F5:F15)</f>
        <v>679539.93439999991</v>
      </c>
    </row>
    <row r="19" spans="2:8" ht="50.25" customHeight="1">
      <c r="B19" s="254" t="s">
        <v>362</v>
      </c>
      <c r="C19" s="254"/>
      <c r="D19" s="254"/>
      <c r="E19" s="254"/>
      <c r="F19" s="254"/>
      <c r="H19" s="2"/>
    </row>
  </sheetData>
  <mergeCells count="5">
    <mergeCell ref="A1:F1"/>
    <mergeCell ref="A2:F2"/>
    <mergeCell ref="A3:F3"/>
    <mergeCell ref="B16:E16"/>
    <mergeCell ref="B19:F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20"/>
  <sheetViews>
    <sheetView topLeftCell="A7" workbookViewId="0">
      <selection activeCell="I15" sqref="I15"/>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 min="11" max="11" width="9.140625" style="87"/>
  </cols>
  <sheetData>
    <row r="1" spans="1:11" ht="18.75">
      <c r="A1" s="248" t="s">
        <v>0</v>
      </c>
      <c r="B1" s="249"/>
      <c r="C1" s="249"/>
      <c r="D1" s="249"/>
      <c r="E1" s="249"/>
      <c r="F1" s="249"/>
      <c r="G1" s="249"/>
      <c r="H1" s="249"/>
      <c r="I1" s="249"/>
      <c r="J1" s="20"/>
    </row>
    <row r="2" spans="1:11" ht="18.75">
      <c r="A2" s="250" t="s">
        <v>1</v>
      </c>
      <c r="B2" s="251"/>
      <c r="C2" s="251"/>
      <c r="D2" s="251"/>
      <c r="E2" s="251"/>
      <c r="F2" s="251"/>
      <c r="G2" s="251"/>
      <c r="H2" s="251"/>
      <c r="I2" s="251"/>
      <c r="J2" s="20"/>
    </row>
    <row r="3" spans="1:11" ht="36" customHeight="1">
      <c r="A3" s="252" t="s">
        <v>171</v>
      </c>
      <c r="B3" s="252"/>
      <c r="C3" s="252"/>
      <c r="D3" s="252"/>
      <c r="E3" s="252"/>
      <c r="F3" s="252"/>
      <c r="G3" s="252"/>
      <c r="H3" s="252"/>
      <c r="I3" s="252"/>
      <c r="J3" s="21"/>
    </row>
    <row r="4" spans="1:11">
      <c r="A4" s="22" t="s">
        <v>34</v>
      </c>
      <c r="B4" s="22" t="s">
        <v>35</v>
      </c>
      <c r="C4" s="22">
        <v>3</v>
      </c>
      <c r="D4" s="22">
        <v>1</v>
      </c>
      <c r="E4" s="22">
        <v>2</v>
      </c>
      <c r="F4" s="22" t="s">
        <v>56</v>
      </c>
      <c r="G4" s="22" t="s">
        <v>5</v>
      </c>
      <c r="H4" s="22" t="s">
        <v>6</v>
      </c>
      <c r="I4" s="22" t="s">
        <v>7</v>
      </c>
    </row>
    <row r="5" spans="1:11" ht="114.75">
      <c r="A5" s="23" t="s">
        <v>57</v>
      </c>
      <c r="B5" s="26" t="s">
        <v>40</v>
      </c>
      <c r="C5" s="27">
        <v>80.72</v>
      </c>
      <c r="D5" s="27">
        <v>11.23</v>
      </c>
      <c r="E5" s="27">
        <v>20.8</v>
      </c>
      <c r="F5" s="23">
        <v>110.45</v>
      </c>
      <c r="G5" s="28" t="s">
        <v>41</v>
      </c>
      <c r="H5" s="28">
        <v>120.53</v>
      </c>
      <c r="I5" s="59">
        <f>H5*F5</f>
        <v>13312.538500000001</v>
      </c>
      <c r="K5" s="87">
        <f>19.57+28.32</f>
        <v>47.89</v>
      </c>
    </row>
    <row r="6" spans="1:11" ht="92.25" customHeight="1">
      <c r="A6" s="23" t="s">
        <v>146</v>
      </c>
      <c r="B6" s="26" t="s">
        <v>70</v>
      </c>
      <c r="C6" s="27"/>
      <c r="D6" s="27"/>
      <c r="E6" s="27"/>
      <c r="F6" s="23">
        <v>55.22</v>
      </c>
      <c r="G6" s="28" t="s">
        <v>41</v>
      </c>
      <c r="H6" s="28">
        <v>351.48</v>
      </c>
      <c r="I6" s="59">
        <f t="shared" ref="I6:I14" si="0">H6*F6</f>
        <v>19408.725600000002</v>
      </c>
    </row>
    <row r="7" spans="1:11" ht="63.75">
      <c r="A7" s="23" t="s">
        <v>60</v>
      </c>
      <c r="B7" s="26" t="s">
        <v>46</v>
      </c>
      <c r="C7" s="27">
        <v>12.51</v>
      </c>
      <c r="D7" s="27">
        <v>2.0099999999999998</v>
      </c>
      <c r="E7" s="27">
        <v>3.25</v>
      </c>
      <c r="F7" s="23">
        <v>90.56</v>
      </c>
      <c r="G7" s="28" t="s">
        <v>44</v>
      </c>
      <c r="H7" s="28">
        <v>1149.1199999999999</v>
      </c>
      <c r="I7" s="59">
        <f t="shared" si="0"/>
        <v>104064.3072</v>
      </c>
      <c r="K7" s="87">
        <f>4.43+13.29</f>
        <v>17.72</v>
      </c>
    </row>
    <row r="8" spans="1:11" ht="76.5" customHeight="1">
      <c r="A8" s="23" t="s">
        <v>15</v>
      </c>
      <c r="B8" s="26" t="s">
        <v>72</v>
      </c>
      <c r="C8" s="27"/>
      <c r="D8" s="27"/>
      <c r="E8" s="27"/>
      <c r="F8" s="23">
        <v>110.45</v>
      </c>
      <c r="G8" s="28" t="s">
        <v>44</v>
      </c>
      <c r="H8" s="28">
        <v>5829</v>
      </c>
      <c r="I8" s="59">
        <f t="shared" si="0"/>
        <v>643813.05000000005</v>
      </c>
      <c r="K8" s="87">
        <f>1.77+14.16</f>
        <v>15.93</v>
      </c>
    </row>
    <row r="9" spans="1:11" ht="18.75">
      <c r="A9" s="23">
        <v>6</v>
      </c>
      <c r="B9" s="30" t="s">
        <v>49</v>
      </c>
      <c r="C9" s="27"/>
      <c r="D9" s="27"/>
      <c r="E9" s="27"/>
      <c r="F9" s="23"/>
      <c r="G9" s="28"/>
      <c r="H9" s="28"/>
      <c r="I9" s="59">
        <f t="shared" si="0"/>
        <v>0</v>
      </c>
    </row>
    <row r="10" spans="1:11" ht="15.75">
      <c r="A10" s="23">
        <v>7</v>
      </c>
      <c r="B10" s="26" t="s">
        <v>149</v>
      </c>
      <c r="C10" s="27">
        <v>5.33</v>
      </c>
      <c r="D10" s="28">
        <v>1.9</v>
      </c>
      <c r="E10" s="27">
        <v>5.62</v>
      </c>
      <c r="F10" s="28">
        <v>47.49</v>
      </c>
      <c r="G10" s="28" t="s">
        <v>44</v>
      </c>
      <c r="H10" s="27">
        <v>778.47</v>
      </c>
      <c r="I10" s="59">
        <f t="shared" si="0"/>
        <v>36969.540300000001</v>
      </c>
      <c r="K10"/>
    </row>
    <row r="11" spans="1:11" ht="15.75">
      <c r="A11" s="23">
        <v>8</v>
      </c>
      <c r="B11" s="26" t="s">
        <v>96</v>
      </c>
      <c r="C11" s="27">
        <v>2.62</v>
      </c>
      <c r="D11" s="28">
        <v>1.9</v>
      </c>
      <c r="E11" s="27">
        <v>4.9000000000000004</v>
      </c>
      <c r="F11" s="28">
        <v>55.22</v>
      </c>
      <c r="G11" s="28" t="s">
        <v>44</v>
      </c>
      <c r="H11" s="27">
        <v>415.78</v>
      </c>
      <c r="I11" s="59">
        <f t="shared" si="0"/>
        <v>22959.371599999999</v>
      </c>
      <c r="K11"/>
    </row>
    <row r="12" spans="1:11" ht="15.75">
      <c r="A12" s="23">
        <v>9</v>
      </c>
      <c r="B12" s="26" t="s">
        <v>97</v>
      </c>
      <c r="C12" s="27">
        <v>2.12</v>
      </c>
      <c r="D12" s="28">
        <v>1.9</v>
      </c>
      <c r="E12" s="27">
        <v>1.61</v>
      </c>
      <c r="F12" s="28">
        <v>94.98</v>
      </c>
      <c r="G12" s="28" t="s">
        <v>44</v>
      </c>
      <c r="H12" s="27">
        <v>415.78</v>
      </c>
      <c r="I12" s="59">
        <f t="shared" si="0"/>
        <v>39490.784399999997</v>
      </c>
      <c r="K12"/>
    </row>
    <row r="13" spans="1:11" ht="15.75">
      <c r="A13" s="23">
        <v>10</v>
      </c>
      <c r="B13" s="26" t="s">
        <v>150</v>
      </c>
      <c r="C13" s="27">
        <v>9.83</v>
      </c>
      <c r="D13" s="28">
        <v>1.9</v>
      </c>
      <c r="E13" s="27">
        <v>7.42</v>
      </c>
      <c r="F13" s="28">
        <v>90.56</v>
      </c>
      <c r="G13" s="28" t="s">
        <v>44</v>
      </c>
      <c r="H13" s="27">
        <v>719.8</v>
      </c>
      <c r="I13" s="59">
        <f t="shared" si="0"/>
        <v>65185.087999999996</v>
      </c>
      <c r="K13"/>
    </row>
    <row r="14" spans="1:11" ht="15.75">
      <c r="A14" s="23">
        <v>11</v>
      </c>
      <c r="B14" s="26" t="s">
        <v>54</v>
      </c>
      <c r="C14" s="27">
        <v>21.24</v>
      </c>
      <c r="D14" s="28">
        <v>1.9</v>
      </c>
      <c r="E14" s="27">
        <v>17.600000000000001</v>
      </c>
      <c r="F14" s="28">
        <v>110.45</v>
      </c>
      <c r="G14" s="28" t="s">
        <v>44</v>
      </c>
      <c r="H14" s="27">
        <v>169.47</v>
      </c>
      <c r="I14" s="59">
        <f t="shared" si="0"/>
        <v>18717.961500000001</v>
      </c>
      <c r="K14"/>
    </row>
    <row r="15" spans="1:11">
      <c r="A15" s="31"/>
      <c r="B15" s="275" t="s">
        <v>77</v>
      </c>
      <c r="C15" s="276"/>
      <c r="D15" s="276"/>
      <c r="E15" s="276"/>
      <c r="F15" s="276"/>
      <c r="G15" s="276"/>
      <c r="H15" s="277"/>
      <c r="I15" s="32">
        <f>SUM(I5:I14)</f>
        <v>963921.36709999992</v>
      </c>
    </row>
    <row r="16" spans="1:11">
      <c r="A16" s="33"/>
      <c r="B16" s="34"/>
      <c r="C16" s="34"/>
      <c r="D16" s="34"/>
      <c r="E16" s="34"/>
      <c r="F16" s="34"/>
      <c r="G16" s="34"/>
      <c r="H16" s="34"/>
      <c r="I16" s="35"/>
    </row>
    <row r="17" spans="2:9">
      <c r="B17" s="254" t="s">
        <v>91</v>
      </c>
      <c r="C17" s="254"/>
      <c r="D17" s="254"/>
      <c r="E17" s="254"/>
      <c r="F17" s="254"/>
      <c r="G17" s="254"/>
      <c r="H17" s="254"/>
      <c r="I17" s="254"/>
    </row>
    <row r="18" spans="2:9" ht="55.5" customHeight="1">
      <c r="B18" s="254"/>
      <c r="C18" s="254"/>
      <c r="D18" s="254"/>
      <c r="E18" s="254"/>
      <c r="F18" s="254"/>
      <c r="G18" s="254"/>
      <c r="H18" s="254"/>
      <c r="I18" s="254"/>
    </row>
    <row r="19" spans="2:9">
      <c r="B19" s="254"/>
      <c r="C19" s="254"/>
      <c r="D19" s="254"/>
      <c r="E19" s="254"/>
      <c r="F19" s="254"/>
      <c r="G19" s="254"/>
      <c r="H19" s="254"/>
      <c r="I19" s="254"/>
    </row>
    <row r="20" spans="2:9">
      <c r="B20" s="254"/>
      <c r="C20" s="254"/>
      <c r="D20" s="254"/>
      <c r="E20" s="254"/>
      <c r="F20" s="254"/>
      <c r="G20" s="254"/>
      <c r="H20" s="254"/>
      <c r="I20" s="254"/>
    </row>
  </sheetData>
  <mergeCells count="5">
    <mergeCell ref="A1:I1"/>
    <mergeCell ref="A2:I2"/>
    <mergeCell ref="A3:I3"/>
    <mergeCell ref="B15:H15"/>
    <mergeCell ref="B17:I20"/>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H17"/>
  <sheetViews>
    <sheetView topLeftCell="A7" workbookViewId="0">
      <selection activeCell="F14" sqref="F14"/>
    </sheetView>
  </sheetViews>
  <sheetFormatPr defaultRowHeight="15"/>
  <cols>
    <col min="1" max="1" width="8" style="1" customWidth="1"/>
    <col min="2" max="2" width="45.85546875" style="212" customWidth="1"/>
    <col min="3" max="3" width="9.140625" style="1"/>
    <col min="4" max="5" width="10" style="1" customWidth="1"/>
    <col min="6" max="6" width="15.7109375" style="1" customWidth="1"/>
    <col min="7" max="16384" width="9.140625" style="1"/>
  </cols>
  <sheetData>
    <row r="1" spans="1:8" ht="18.75">
      <c r="A1" s="255" t="s">
        <v>0</v>
      </c>
      <c r="B1" s="255"/>
      <c r="C1" s="255"/>
      <c r="D1" s="255"/>
      <c r="E1" s="255"/>
      <c r="F1" s="255"/>
    </row>
    <row r="2" spans="1:8" ht="18.75">
      <c r="A2" s="269" t="s">
        <v>1</v>
      </c>
      <c r="B2" s="269"/>
      <c r="C2" s="269"/>
      <c r="D2" s="269"/>
      <c r="E2" s="269"/>
      <c r="F2" s="269"/>
    </row>
    <row r="3" spans="1:8" ht="34.5" customHeight="1">
      <c r="A3" s="270" t="s">
        <v>549</v>
      </c>
      <c r="B3" s="271"/>
      <c r="C3" s="271"/>
      <c r="D3" s="271"/>
      <c r="E3" s="271"/>
      <c r="F3" s="272"/>
    </row>
    <row r="4" spans="1:8">
      <c r="A4" s="41" t="s">
        <v>34</v>
      </c>
      <c r="B4" s="210" t="s">
        <v>35</v>
      </c>
      <c r="C4" s="41" t="s">
        <v>36</v>
      </c>
      <c r="D4" s="41" t="s">
        <v>5</v>
      </c>
      <c r="E4" s="41" t="s">
        <v>6</v>
      </c>
      <c r="F4" s="41" t="s">
        <v>7</v>
      </c>
    </row>
    <row r="5" spans="1:8" ht="45.75" customHeight="1">
      <c r="A5" s="231">
        <v>1</v>
      </c>
      <c r="B5" s="123" t="s">
        <v>398</v>
      </c>
      <c r="C5" s="231">
        <v>3</v>
      </c>
      <c r="D5" s="231" t="s">
        <v>38</v>
      </c>
      <c r="E5" s="231">
        <v>261.12</v>
      </c>
      <c r="F5" s="231">
        <f>C5*E5</f>
        <v>783.36</v>
      </c>
    </row>
    <row r="6" spans="1:8" customFormat="1" ht="41.25" customHeight="1">
      <c r="A6" s="228" t="s">
        <v>502</v>
      </c>
      <c r="B6" s="26" t="s">
        <v>179</v>
      </c>
      <c r="C6" s="27">
        <v>79.150000000000006</v>
      </c>
      <c r="D6" s="231" t="s">
        <v>41</v>
      </c>
      <c r="E6" s="27">
        <v>5829</v>
      </c>
      <c r="F6" s="231">
        <f t="shared" ref="F6:F13" si="0">C6*E6</f>
        <v>461365.35000000003</v>
      </c>
    </row>
    <row r="7" spans="1:8" customFormat="1" ht="79.5" customHeight="1">
      <c r="A7" s="23" t="s">
        <v>42</v>
      </c>
      <c r="B7" s="29" t="s">
        <v>59</v>
      </c>
      <c r="C7" s="27">
        <v>2.33</v>
      </c>
      <c r="D7" s="231" t="s">
        <v>41</v>
      </c>
      <c r="E7" s="27">
        <v>223.35</v>
      </c>
      <c r="F7" s="231">
        <f t="shared" si="0"/>
        <v>520.40549999999996</v>
      </c>
    </row>
    <row r="8" spans="1:8" ht="72.75" customHeight="1">
      <c r="A8" s="23" t="s">
        <v>45</v>
      </c>
      <c r="B8" s="123" t="s">
        <v>46</v>
      </c>
      <c r="C8" s="27">
        <v>3.83</v>
      </c>
      <c r="D8" s="231" t="s">
        <v>41</v>
      </c>
      <c r="E8" s="231">
        <v>1149.1199999999999</v>
      </c>
      <c r="F8" s="231">
        <f t="shared" si="0"/>
        <v>4401.1295999999993</v>
      </c>
    </row>
    <row r="9" spans="1:8" customFormat="1" ht="18.75">
      <c r="A9" s="23">
        <v>5</v>
      </c>
      <c r="B9" s="30" t="s">
        <v>49</v>
      </c>
      <c r="C9" s="27"/>
      <c r="D9" s="231"/>
      <c r="E9" s="27"/>
      <c r="F9" s="231">
        <f t="shared" si="0"/>
        <v>0</v>
      </c>
      <c r="H9" s="87"/>
    </row>
    <row r="10" spans="1:8" customFormat="1" ht="15.75">
      <c r="A10" s="23">
        <v>6</v>
      </c>
      <c r="B10" s="26" t="s">
        <v>149</v>
      </c>
      <c r="C10" s="27">
        <v>34.03</v>
      </c>
      <c r="D10" s="231" t="s">
        <v>44</v>
      </c>
      <c r="E10" s="27">
        <v>778.47</v>
      </c>
      <c r="F10" s="231">
        <f t="shared" si="0"/>
        <v>26491.3341</v>
      </c>
    </row>
    <row r="11" spans="1:8" customFormat="1" ht="15.75">
      <c r="A11" s="23">
        <v>7</v>
      </c>
      <c r="B11" s="26" t="s">
        <v>501</v>
      </c>
      <c r="C11" s="27">
        <v>2.33</v>
      </c>
      <c r="D11" s="231" t="s">
        <v>44</v>
      </c>
      <c r="E11" s="27">
        <v>403.07</v>
      </c>
      <c r="F11" s="231">
        <f t="shared" si="0"/>
        <v>939.15309999999999</v>
      </c>
    </row>
    <row r="12" spans="1:8" customFormat="1" ht="15.75">
      <c r="A12" s="23">
        <v>8</v>
      </c>
      <c r="B12" s="26" t="s">
        <v>97</v>
      </c>
      <c r="C12" s="27">
        <v>68.06</v>
      </c>
      <c r="D12" s="231" t="s">
        <v>44</v>
      </c>
      <c r="E12" s="27">
        <v>415.78</v>
      </c>
      <c r="F12" s="231">
        <f t="shared" si="0"/>
        <v>28297.986799999999</v>
      </c>
    </row>
    <row r="13" spans="1:8" customFormat="1" ht="15.75">
      <c r="A13" s="23">
        <v>9</v>
      </c>
      <c r="B13" s="26" t="s">
        <v>150</v>
      </c>
      <c r="C13" s="27">
        <v>3.83</v>
      </c>
      <c r="D13" s="231" t="s">
        <v>44</v>
      </c>
      <c r="E13" s="27">
        <v>719.8</v>
      </c>
      <c r="F13" s="231">
        <f t="shared" si="0"/>
        <v>2756.8339999999998</v>
      </c>
    </row>
    <row r="14" spans="1:8">
      <c r="A14" s="31"/>
      <c r="B14" s="275" t="s">
        <v>90</v>
      </c>
      <c r="C14" s="276"/>
      <c r="D14" s="276"/>
      <c r="E14" s="277"/>
      <c r="F14" s="25">
        <f>SUM(F5:F13)</f>
        <v>525555.55310000002</v>
      </c>
    </row>
    <row r="17" spans="2:6" ht="50.25" customHeight="1">
      <c r="B17" s="254" t="s">
        <v>362</v>
      </c>
      <c r="C17" s="254"/>
      <c r="D17" s="254"/>
      <c r="E17" s="254"/>
      <c r="F17" s="254"/>
    </row>
  </sheetData>
  <mergeCells count="5">
    <mergeCell ref="A1:F1"/>
    <mergeCell ref="A2:F2"/>
    <mergeCell ref="A3:F3"/>
    <mergeCell ref="B14:E14"/>
    <mergeCell ref="B17:F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K21"/>
  <sheetViews>
    <sheetView topLeftCell="A10" workbookViewId="0">
      <selection activeCell="I16" sqref="I1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 min="11" max="11" width="9.140625" style="87"/>
  </cols>
  <sheetData>
    <row r="1" spans="1:11" ht="18.75">
      <c r="A1" s="248" t="s">
        <v>0</v>
      </c>
      <c r="B1" s="249"/>
      <c r="C1" s="249"/>
      <c r="D1" s="249"/>
      <c r="E1" s="249"/>
      <c r="F1" s="249"/>
      <c r="G1" s="249"/>
      <c r="H1" s="249"/>
      <c r="I1" s="249"/>
      <c r="J1" s="20"/>
    </row>
    <row r="2" spans="1:11" ht="18.75">
      <c r="A2" s="250" t="s">
        <v>1</v>
      </c>
      <c r="B2" s="251"/>
      <c r="C2" s="251"/>
      <c r="D2" s="251"/>
      <c r="E2" s="251"/>
      <c r="F2" s="251"/>
      <c r="G2" s="251"/>
      <c r="H2" s="251"/>
      <c r="I2" s="251"/>
      <c r="J2" s="20"/>
    </row>
    <row r="3" spans="1:11" ht="36" customHeight="1">
      <c r="A3" s="252" t="s">
        <v>550</v>
      </c>
      <c r="B3" s="252"/>
      <c r="C3" s="252"/>
      <c r="D3" s="252"/>
      <c r="E3" s="252"/>
      <c r="F3" s="252"/>
      <c r="G3" s="252"/>
      <c r="H3" s="252"/>
      <c r="I3" s="252"/>
      <c r="J3" s="21"/>
    </row>
    <row r="4" spans="1:11">
      <c r="A4" s="22" t="s">
        <v>34</v>
      </c>
      <c r="B4" s="22" t="s">
        <v>35</v>
      </c>
      <c r="C4" s="22">
        <v>3</v>
      </c>
      <c r="D4" s="22">
        <v>1</v>
      </c>
      <c r="E4" s="22">
        <v>2</v>
      </c>
      <c r="F4" s="22" t="s">
        <v>56</v>
      </c>
      <c r="G4" s="22" t="s">
        <v>5</v>
      </c>
      <c r="H4" s="22" t="s">
        <v>6</v>
      </c>
      <c r="I4" s="22" t="s">
        <v>7</v>
      </c>
    </row>
    <row r="5" spans="1:11" ht="114.75">
      <c r="A5" s="23" t="s">
        <v>57</v>
      </c>
      <c r="B5" s="26" t="s">
        <v>40</v>
      </c>
      <c r="C5" s="27">
        <v>80.72</v>
      </c>
      <c r="D5" s="27">
        <v>11.23</v>
      </c>
      <c r="E5" s="27">
        <v>20.8</v>
      </c>
      <c r="F5" s="23">
        <v>79.8</v>
      </c>
      <c r="G5" s="28" t="s">
        <v>41</v>
      </c>
      <c r="H5" s="28">
        <v>120.53</v>
      </c>
      <c r="I5" s="59">
        <f>H5*F5</f>
        <v>9618.2939999999999</v>
      </c>
      <c r="K5" s="87">
        <f>19.57+28.32</f>
        <v>47.89</v>
      </c>
    </row>
    <row r="6" spans="1:11" ht="92.25" customHeight="1">
      <c r="A6" s="23" t="s">
        <v>146</v>
      </c>
      <c r="B6" s="26" t="s">
        <v>70</v>
      </c>
      <c r="C6" s="27"/>
      <c r="D6" s="27"/>
      <c r="E6" s="27"/>
      <c r="F6" s="23">
        <v>26.6</v>
      </c>
      <c r="G6" s="28" t="s">
        <v>41</v>
      </c>
      <c r="H6" s="28">
        <v>351.48</v>
      </c>
      <c r="I6" s="59">
        <f t="shared" ref="I6:I15" si="0">H6*F6</f>
        <v>9349.3680000000004</v>
      </c>
    </row>
    <row r="7" spans="1:11" ht="63.75">
      <c r="A7" s="23" t="s">
        <v>60</v>
      </c>
      <c r="B7" s="26" t="s">
        <v>46</v>
      </c>
      <c r="C7" s="27">
        <v>12.51</v>
      </c>
      <c r="D7" s="27">
        <v>2.0099999999999998</v>
      </c>
      <c r="E7" s="27">
        <v>3.25</v>
      </c>
      <c r="F7" s="23">
        <v>43.62</v>
      </c>
      <c r="G7" s="28" t="s">
        <v>44</v>
      </c>
      <c r="H7" s="28">
        <v>1149.1199999999999</v>
      </c>
      <c r="I7" s="59">
        <f t="shared" si="0"/>
        <v>50124.614399999991</v>
      </c>
      <c r="K7" s="87">
        <f>4.43+13.29</f>
        <v>17.72</v>
      </c>
    </row>
    <row r="8" spans="1:11" ht="76.5" customHeight="1">
      <c r="A8" s="23" t="s">
        <v>15</v>
      </c>
      <c r="B8" s="26" t="s">
        <v>72</v>
      </c>
      <c r="C8" s="27"/>
      <c r="D8" s="27"/>
      <c r="E8" s="27"/>
      <c r="F8" s="23">
        <v>53.2</v>
      </c>
      <c r="G8" s="28" t="s">
        <v>44</v>
      </c>
      <c r="H8" s="28">
        <v>5829</v>
      </c>
      <c r="I8" s="59">
        <f t="shared" si="0"/>
        <v>310102.8</v>
      </c>
      <c r="K8" s="87">
        <f>1.77+14.16</f>
        <v>15.93</v>
      </c>
    </row>
    <row r="9" spans="1:11" ht="76.5" customHeight="1">
      <c r="A9" s="23" t="s">
        <v>147</v>
      </c>
      <c r="B9" s="26" t="s">
        <v>148</v>
      </c>
      <c r="C9" s="27"/>
      <c r="D9" s="27"/>
      <c r="E9" s="27"/>
      <c r="F9" s="23">
        <v>4.0199999999999996</v>
      </c>
      <c r="G9" s="28" t="s">
        <v>44</v>
      </c>
      <c r="H9" s="28">
        <v>39.82</v>
      </c>
      <c r="I9" s="59">
        <f t="shared" si="0"/>
        <v>160.07639999999998</v>
      </c>
    </row>
    <row r="10" spans="1:11" ht="18.75">
      <c r="A10" s="23">
        <v>6</v>
      </c>
      <c r="B10" s="30" t="s">
        <v>49</v>
      </c>
      <c r="C10" s="27"/>
      <c r="D10" s="27"/>
      <c r="E10" s="27"/>
      <c r="F10" s="23"/>
      <c r="G10" s="28"/>
      <c r="H10" s="28"/>
      <c r="I10" s="59">
        <f t="shared" si="0"/>
        <v>0</v>
      </c>
    </row>
    <row r="11" spans="1:11" ht="15.75">
      <c r="A11" s="23">
        <v>7</v>
      </c>
      <c r="B11" s="26" t="s">
        <v>149</v>
      </c>
      <c r="C11" s="27">
        <v>5.33</v>
      </c>
      <c r="D11" s="28">
        <v>1.9</v>
      </c>
      <c r="E11" s="27">
        <v>5.62</v>
      </c>
      <c r="F11" s="28">
        <v>22.87</v>
      </c>
      <c r="G11" s="28" t="s">
        <v>44</v>
      </c>
      <c r="H11" s="27">
        <v>778.47</v>
      </c>
      <c r="I11" s="59">
        <f t="shared" si="0"/>
        <v>17803.608900000003</v>
      </c>
      <c r="K11"/>
    </row>
    <row r="12" spans="1:11" ht="15.75">
      <c r="A12" s="23">
        <v>8</v>
      </c>
      <c r="B12" s="26" t="s">
        <v>96</v>
      </c>
      <c r="C12" s="27">
        <v>2.62</v>
      </c>
      <c r="D12" s="28">
        <v>1.9</v>
      </c>
      <c r="E12" s="27">
        <v>4.9000000000000004</v>
      </c>
      <c r="F12" s="28">
        <v>26.6</v>
      </c>
      <c r="G12" s="28" t="s">
        <v>44</v>
      </c>
      <c r="H12" s="27">
        <v>415.78</v>
      </c>
      <c r="I12" s="59">
        <f t="shared" si="0"/>
        <v>11059.748</v>
      </c>
      <c r="K12"/>
    </row>
    <row r="13" spans="1:11" ht="15.75">
      <c r="A13" s="23">
        <v>9</v>
      </c>
      <c r="B13" s="26" t="s">
        <v>97</v>
      </c>
      <c r="C13" s="27">
        <v>2.12</v>
      </c>
      <c r="D13" s="28">
        <v>1.9</v>
      </c>
      <c r="E13" s="27">
        <v>1.61</v>
      </c>
      <c r="F13" s="28">
        <v>45.75</v>
      </c>
      <c r="G13" s="28" t="s">
        <v>44</v>
      </c>
      <c r="H13" s="27">
        <v>415.78</v>
      </c>
      <c r="I13" s="59">
        <f t="shared" si="0"/>
        <v>19021.934999999998</v>
      </c>
      <c r="K13"/>
    </row>
    <row r="14" spans="1:11" ht="15.75">
      <c r="A14" s="23">
        <v>10</v>
      </c>
      <c r="B14" s="26" t="s">
        <v>150</v>
      </c>
      <c r="C14" s="27">
        <v>9.83</v>
      </c>
      <c r="D14" s="28">
        <v>1.9</v>
      </c>
      <c r="E14" s="27">
        <v>7.42</v>
      </c>
      <c r="F14" s="28">
        <v>43.62</v>
      </c>
      <c r="G14" s="28" t="s">
        <v>44</v>
      </c>
      <c r="H14" s="27">
        <v>719.8</v>
      </c>
      <c r="I14" s="59">
        <f t="shared" si="0"/>
        <v>31397.675999999996</v>
      </c>
      <c r="K14"/>
    </row>
    <row r="15" spans="1:11" ht="15.75">
      <c r="A15" s="23">
        <v>11</v>
      </c>
      <c r="B15" s="26" t="s">
        <v>54</v>
      </c>
      <c r="C15" s="27">
        <v>21.24</v>
      </c>
      <c r="D15" s="28">
        <v>1.9</v>
      </c>
      <c r="E15" s="27">
        <v>17.600000000000001</v>
      </c>
      <c r="F15" s="28">
        <v>75.78</v>
      </c>
      <c r="G15" s="28" t="s">
        <v>44</v>
      </c>
      <c r="H15" s="27">
        <v>169.47</v>
      </c>
      <c r="I15" s="59">
        <f t="shared" si="0"/>
        <v>12842.436600000001</v>
      </c>
      <c r="K15"/>
    </row>
    <row r="16" spans="1:11">
      <c r="A16" s="31"/>
      <c r="B16" s="275" t="s">
        <v>77</v>
      </c>
      <c r="C16" s="276"/>
      <c r="D16" s="276"/>
      <c r="E16" s="276"/>
      <c r="F16" s="276"/>
      <c r="G16" s="276"/>
      <c r="H16" s="277"/>
      <c r="I16" s="32">
        <f>SUM(I5:I15)</f>
        <v>471480.55729999999</v>
      </c>
    </row>
    <row r="17" spans="1:9">
      <c r="A17" s="33"/>
      <c r="B17" s="34"/>
      <c r="C17" s="34"/>
      <c r="D17" s="34"/>
      <c r="E17" s="34"/>
      <c r="F17" s="34"/>
      <c r="G17" s="34"/>
      <c r="H17" s="34"/>
      <c r="I17" s="35"/>
    </row>
    <row r="18" spans="1:9">
      <c r="B18" s="254" t="s">
        <v>91</v>
      </c>
      <c r="C18" s="254"/>
      <c r="D18" s="254"/>
      <c r="E18" s="254"/>
      <c r="F18" s="254"/>
      <c r="G18" s="254"/>
      <c r="H18" s="254"/>
      <c r="I18" s="254"/>
    </row>
    <row r="19" spans="1:9" ht="55.5" customHeight="1">
      <c r="B19" s="254"/>
      <c r="C19" s="254"/>
      <c r="D19" s="254"/>
      <c r="E19" s="254"/>
      <c r="F19" s="254"/>
      <c r="G19" s="254"/>
      <c r="H19" s="254"/>
      <c r="I19" s="254"/>
    </row>
    <row r="20" spans="1:9">
      <c r="B20" s="254"/>
      <c r="C20" s="254"/>
      <c r="D20" s="254"/>
      <c r="E20" s="254"/>
      <c r="F20" s="254"/>
      <c r="G20" s="254"/>
      <c r="H20" s="254"/>
      <c r="I20" s="254"/>
    </row>
    <row r="21" spans="1:9">
      <c r="B21" s="254"/>
      <c r="C21" s="254"/>
      <c r="D21" s="254"/>
      <c r="E21" s="254"/>
      <c r="F21" s="254"/>
      <c r="G21" s="254"/>
      <c r="H21" s="254"/>
      <c r="I21" s="254"/>
    </row>
  </sheetData>
  <mergeCells count="5">
    <mergeCell ref="A1:I1"/>
    <mergeCell ref="A2:I2"/>
    <mergeCell ref="A3:I3"/>
    <mergeCell ref="B16:H16"/>
    <mergeCell ref="B18:I21"/>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20"/>
  <sheetViews>
    <sheetView topLeftCell="A10" workbookViewId="0">
      <selection activeCell="H17" sqref="H17"/>
    </sheetView>
  </sheetViews>
  <sheetFormatPr defaultRowHeight="15"/>
  <cols>
    <col min="1" max="1" width="8.7109375" customWidth="1"/>
    <col min="2" max="2" width="46.28515625" customWidth="1"/>
    <col min="3" max="4" width="13.7109375" hidden="1" customWidth="1"/>
    <col min="5" max="5" width="10.28515625" customWidth="1"/>
    <col min="6" max="6" width="10.5703125" customWidth="1"/>
    <col min="7" max="7" width="9.85546875" style="1" customWidth="1"/>
    <col min="8" max="8" width="12.140625" customWidth="1"/>
  </cols>
  <sheetData>
    <row r="1" spans="1:8" ht="15.75">
      <c r="A1" s="278" t="s">
        <v>0</v>
      </c>
      <c r="B1" s="279"/>
      <c r="C1" s="279"/>
      <c r="D1" s="279"/>
      <c r="E1" s="279"/>
      <c r="F1" s="279"/>
      <c r="G1" s="279"/>
      <c r="H1" s="279"/>
    </row>
    <row r="2" spans="1:8" ht="15.75">
      <c r="A2" s="280" t="s">
        <v>1</v>
      </c>
      <c r="B2" s="281"/>
      <c r="C2" s="281"/>
      <c r="D2" s="281"/>
      <c r="E2" s="281"/>
      <c r="F2" s="281"/>
      <c r="G2" s="281"/>
      <c r="H2" s="281"/>
    </row>
    <row r="3" spans="1:8" ht="30.75" customHeight="1">
      <c r="A3" s="252" t="s">
        <v>551</v>
      </c>
      <c r="B3" s="252"/>
      <c r="C3" s="252"/>
      <c r="D3" s="252"/>
      <c r="E3" s="252"/>
      <c r="F3" s="252"/>
      <c r="G3" s="252"/>
      <c r="H3" s="252"/>
    </row>
    <row r="4" spans="1:8">
      <c r="A4" s="22" t="s">
        <v>34</v>
      </c>
      <c r="B4" s="22" t="s">
        <v>35</v>
      </c>
      <c r="C4" s="22">
        <v>1</v>
      </c>
      <c r="D4" s="22">
        <v>2</v>
      </c>
      <c r="E4" s="22" t="s">
        <v>36</v>
      </c>
      <c r="F4" s="22" t="s">
        <v>5</v>
      </c>
      <c r="G4" s="41" t="s">
        <v>6</v>
      </c>
      <c r="H4" s="22" t="s">
        <v>7</v>
      </c>
    </row>
    <row r="5" spans="1:8" ht="100.5" customHeight="1">
      <c r="A5" s="23" t="s">
        <v>57</v>
      </c>
      <c r="B5" s="26" t="s">
        <v>40</v>
      </c>
      <c r="C5" s="27">
        <v>9.06</v>
      </c>
      <c r="D5" s="28">
        <v>19.739999999999998</v>
      </c>
      <c r="E5" s="27">
        <v>38.409999999999997</v>
      </c>
      <c r="F5" s="28" t="s">
        <v>41</v>
      </c>
      <c r="G5" s="28">
        <v>120.53</v>
      </c>
      <c r="H5" s="31">
        <f>E5*G5</f>
        <v>4629.5572999999995</v>
      </c>
    </row>
    <row r="6" spans="1:8" ht="79.5" customHeight="1">
      <c r="A6" s="23" t="s">
        <v>58</v>
      </c>
      <c r="B6" s="29" t="s">
        <v>59</v>
      </c>
      <c r="C6" s="27">
        <v>0.56999999999999995</v>
      </c>
      <c r="D6" s="28">
        <v>7.82</v>
      </c>
      <c r="E6" s="27">
        <v>3.61</v>
      </c>
      <c r="F6" s="28" t="s">
        <v>44</v>
      </c>
      <c r="G6" s="28">
        <v>223.35</v>
      </c>
      <c r="H6" s="31">
        <f t="shared" ref="H6:H16" si="0">E6*G6</f>
        <v>806.29349999999999</v>
      </c>
    </row>
    <row r="7" spans="1:8" ht="45.75" customHeight="1">
      <c r="A7" s="23" t="s">
        <v>60</v>
      </c>
      <c r="B7" s="26" t="s">
        <v>46</v>
      </c>
      <c r="C7" s="27">
        <v>0.95</v>
      </c>
      <c r="D7" s="28">
        <v>13.14</v>
      </c>
      <c r="E7" s="27">
        <v>5.92</v>
      </c>
      <c r="F7" s="28" t="s">
        <v>44</v>
      </c>
      <c r="G7" s="28">
        <v>1149.1199999999999</v>
      </c>
      <c r="H7" s="31">
        <f t="shared" si="0"/>
        <v>6802.790399999999</v>
      </c>
    </row>
    <row r="8" spans="1:8" ht="41.25" customHeight="1">
      <c r="A8" s="80" t="s">
        <v>178</v>
      </c>
      <c r="B8" s="26" t="s">
        <v>179</v>
      </c>
      <c r="C8" s="27"/>
      <c r="D8" s="28"/>
      <c r="E8" s="27">
        <v>18.05</v>
      </c>
      <c r="F8" s="28" t="s">
        <v>44</v>
      </c>
      <c r="G8" s="28">
        <v>5829</v>
      </c>
      <c r="H8" s="31">
        <f t="shared" si="0"/>
        <v>105213.45</v>
      </c>
    </row>
    <row r="9" spans="1:8" ht="102">
      <c r="A9" s="65" t="s">
        <v>180</v>
      </c>
      <c r="B9" s="26" t="s">
        <v>105</v>
      </c>
      <c r="C9" s="27">
        <v>9.41</v>
      </c>
      <c r="D9" s="28" t="s">
        <v>44</v>
      </c>
      <c r="E9" s="28">
        <v>7.22</v>
      </c>
      <c r="F9" s="28" t="s">
        <v>44</v>
      </c>
      <c r="G9" s="28">
        <v>5489.86</v>
      </c>
      <c r="H9" s="31">
        <f t="shared" si="0"/>
        <v>39636.789199999999</v>
      </c>
    </row>
    <row r="10" spans="1:8" ht="77.25" customHeight="1">
      <c r="A10" s="65" t="s">
        <v>160</v>
      </c>
      <c r="B10" s="26" t="s">
        <v>135</v>
      </c>
      <c r="C10" s="27">
        <v>1</v>
      </c>
      <c r="D10" s="28" t="s">
        <v>84</v>
      </c>
      <c r="E10" s="28">
        <v>2.23</v>
      </c>
      <c r="F10" s="25" t="s">
        <v>84</v>
      </c>
      <c r="G10" s="28">
        <v>65841.84</v>
      </c>
      <c r="H10" s="31">
        <f t="shared" si="0"/>
        <v>146827.30319999999</v>
      </c>
    </row>
    <row r="11" spans="1:8" ht="18.75">
      <c r="A11" s="23">
        <v>7</v>
      </c>
      <c r="B11" s="30" t="s">
        <v>49</v>
      </c>
      <c r="C11" s="27"/>
      <c r="D11" s="66"/>
      <c r="E11" s="27"/>
      <c r="F11" s="28"/>
      <c r="G11" s="28"/>
      <c r="H11" s="31">
        <f t="shared" si="0"/>
        <v>0</v>
      </c>
    </row>
    <row r="12" spans="1:8" ht="15.75">
      <c r="A12" s="23">
        <v>8</v>
      </c>
      <c r="B12" s="26" t="s">
        <v>181</v>
      </c>
      <c r="C12" s="27">
        <v>0.56999999999999995</v>
      </c>
      <c r="D12" s="28">
        <v>7.82</v>
      </c>
      <c r="E12" s="27">
        <v>3.61</v>
      </c>
      <c r="F12" s="28" t="s">
        <v>44</v>
      </c>
      <c r="G12" s="28">
        <v>403.07</v>
      </c>
      <c r="H12" s="31">
        <f t="shared" si="0"/>
        <v>1455.0826999999999</v>
      </c>
    </row>
    <row r="13" spans="1:8" ht="15.75">
      <c r="A13" s="23">
        <v>9</v>
      </c>
      <c r="B13" s="26" t="s">
        <v>149</v>
      </c>
      <c r="C13" s="27">
        <v>3.7</v>
      </c>
      <c r="D13" s="28">
        <v>5.18</v>
      </c>
      <c r="E13" s="27">
        <v>10.86</v>
      </c>
      <c r="F13" s="28" t="s">
        <v>44</v>
      </c>
      <c r="G13" s="28">
        <v>778.47</v>
      </c>
      <c r="H13" s="31">
        <f t="shared" si="0"/>
        <v>8454.1841999999997</v>
      </c>
    </row>
    <row r="14" spans="1:8" ht="15.75">
      <c r="A14" s="23">
        <v>10</v>
      </c>
      <c r="B14" s="26" t="s">
        <v>97</v>
      </c>
      <c r="C14" s="27">
        <v>4.2</v>
      </c>
      <c r="D14" s="28">
        <v>10.35</v>
      </c>
      <c r="E14" s="27">
        <v>21.73</v>
      </c>
      <c r="F14" s="28" t="s">
        <v>44</v>
      </c>
      <c r="G14" s="28">
        <v>415.78</v>
      </c>
      <c r="H14" s="31">
        <f t="shared" si="0"/>
        <v>9034.8994000000002</v>
      </c>
    </row>
    <row r="15" spans="1:8" ht="15.75">
      <c r="A15" s="23">
        <v>11</v>
      </c>
      <c r="B15" s="26" t="s">
        <v>110</v>
      </c>
      <c r="C15" s="27">
        <v>4.3499999999999996</v>
      </c>
      <c r="D15" s="28">
        <v>13.14</v>
      </c>
      <c r="E15" s="27">
        <v>5.92</v>
      </c>
      <c r="F15" s="28" t="s">
        <v>44</v>
      </c>
      <c r="G15" s="28">
        <v>719.8</v>
      </c>
      <c r="H15" s="31">
        <f t="shared" si="0"/>
        <v>4261.2159999999994</v>
      </c>
    </row>
    <row r="16" spans="1:8" ht="15.75">
      <c r="A16" s="23">
        <v>12</v>
      </c>
      <c r="B16" s="26" t="s">
        <v>54</v>
      </c>
      <c r="C16" s="27">
        <v>9.06</v>
      </c>
      <c r="D16" s="28">
        <v>19.739999999999998</v>
      </c>
      <c r="E16" s="27">
        <v>38.409999999999997</v>
      </c>
      <c r="F16" s="28" t="s">
        <v>44</v>
      </c>
      <c r="G16" s="28">
        <v>169.47</v>
      </c>
      <c r="H16" s="31">
        <f t="shared" si="0"/>
        <v>6509.3426999999992</v>
      </c>
    </row>
    <row r="17" spans="1:8">
      <c r="A17" s="31"/>
      <c r="B17" s="253"/>
      <c r="C17" s="253"/>
      <c r="D17" s="253"/>
      <c r="E17" s="253"/>
      <c r="F17" s="253"/>
      <c r="G17" s="253"/>
      <c r="H17" s="27">
        <f>SUM(H5:H16)</f>
        <v>333630.90860000002</v>
      </c>
    </row>
    <row r="18" spans="1:8">
      <c r="A18" s="33"/>
      <c r="B18" s="34"/>
      <c r="C18" s="34"/>
      <c r="D18" s="34"/>
      <c r="E18" s="34"/>
      <c r="F18" s="34"/>
      <c r="G18" s="34"/>
      <c r="H18" s="35"/>
    </row>
    <row r="19" spans="1:8">
      <c r="A19" s="33"/>
      <c r="B19" s="34"/>
      <c r="C19" s="34"/>
      <c r="D19" s="34"/>
      <c r="E19" s="34"/>
      <c r="F19" s="34"/>
      <c r="G19" s="34"/>
      <c r="H19" s="35"/>
    </row>
    <row r="20" spans="1:8" ht="41.25" customHeight="1">
      <c r="B20" s="254" t="s">
        <v>177</v>
      </c>
      <c r="C20" s="254"/>
      <c r="D20" s="254"/>
      <c r="E20" s="254"/>
      <c r="F20" s="254"/>
      <c r="G20" s="254"/>
      <c r="H20" s="254"/>
    </row>
  </sheetData>
  <mergeCells count="5">
    <mergeCell ref="A1:H1"/>
    <mergeCell ref="A2:H2"/>
    <mergeCell ref="A3:H3"/>
    <mergeCell ref="B17:G17"/>
    <mergeCell ref="B20:H20"/>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H20"/>
  <sheetViews>
    <sheetView topLeftCell="A16" workbookViewId="0">
      <selection activeCell="A18" sqref="A18:XFD18"/>
    </sheetView>
  </sheetViews>
  <sheetFormatPr defaultRowHeight="15"/>
  <cols>
    <col min="1" max="1" width="10.5703125" style="11" bestFit="1" customWidth="1"/>
    <col min="2" max="2" width="48.28515625" style="11" customWidth="1"/>
    <col min="3" max="3" width="10.85546875" style="11" hidden="1" customWidth="1"/>
    <col min="4" max="4" width="14.5703125" style="10" customWidth="1"/>
    <col min="5" max="5" width="7.5703125" style="10" customWidth="1"/>
    <col min="6" max="6" width="12" style="10" customWidth="1"/>
    <col min="7" max="7" width="15.28515625" style="10" customWidth="1"/>
    <col min="8" max="16384" width="9.140625" style="1"/>
  </cols>
  <sheetData>
    <row r="1" spans="1:7" ht="18.75">
      <c r="A1" s="282" t="s">
        <v>0</v>
      </c>
      <c r="B1" s="283"/>
      <c r="C1" s="283"/>
      <c r="D1" s="283"/>
      <c r="E1" s="283"/>
      <c r="F1" s="283"/>
      <c r="G1" s="284"/>
    </row>
    <row r="2" spans="1:7" ht="18.75">
      <c r="A2" s="282" t="s">
        <v>1</v>
      </c>
      <c r="B2" s="283"/>
      <c r="C2" s="283"/>
      <c r="D2" s="283"/>
      <c r="E2" s="283"/>
      <c r="F2" s="283"/>
      <c r="G2" s="284"/>
    </row>
    <row r="3" spans="1:7" s="217" customFormat="1" ht="44.25" customHeight="1">
      <c r="A3" s="285" t="s">
        <v>552</v>
      </c>
      <c r="B3" s="286"/>
      <c r="C3" s="286"/>
      <c r="D3" s="286"/>
      <c r="E3" s="286"/>
      <c r="F3" s="286"/>
      <c r="G3" s="287"/>
    </row>
    <row r="4" spans="1:7">
      <c r="A4" s="7" t="s">
        <v>2</v>
      </c>
      <c r="B4" s="7" t="s">
        <v>3</v>
      </c>
      <c r="C4" s="7" t="s">
        <v>445</v>
      </c>
      <c r="D4" s="184" t="s">
        <v>4</v>
      </c>
      <c r="E4" s="184" t="s">
        <v>5</v>
      </c>
      <c r="F4" s="184" t="s">
        <v>6</v>
      </c>
      <c r="G4" s="184" t="s">
        <v>7</v>
      </c>
    </row>
    <row r="5" spans="1:7" ht="173.25">
      <c r="A5" s="8" t="s">
        <v>8</v>
      </c>
      <c r="B5" s="8" t="s">
        <v>9</v>
      </c>
      <c r="C5" s="8">
        <f>3714.28+29.1</f>
        <v>3743.38</v>
      </c>
      <c r="D5" s="186">
        <v>99.81</v>
      </c>
      <c r="E5" s="187" t="s">
        <v>10</v>
      </c>
      <c r="F5" s="187">
        <v>120.53</v>
      </c>
      <c r="G5" s="186">
        <f>ROUND(D5*F5,0)</f>
        <v>12030</v>
      </c>
    </row>
    <row r="6" spans="1:7" ht="110.25">
      <c r="A6" s="8" t="s">
        <v>11</v>
      </c>
      <c r="B6" s="8" t="s">
        <v>12</v>
      </c>
      <c r="C6" s="8">
        <f>270.71+1.85</f>
        <v>272.56</v>
      </c>
      <c r="D6" s="186">
        <v>9.3800000000000008</v>
      </c>
      <c r="E6" s="187" t="s">
        <v>10</v>
      </c>
      <c r="F6" s="187">
        <v>223.35</v>
      </c>
      <c r="G6" s="186">
        <f>ROUND(D6*F6,0)</f>
        <v>2095</v>
      </c>
    </row>
    <row r="7" spans="1:7" ht="110.25">
      <c r="A7" s="8" t="s">
        <v>13</v>
      </c>
      <c r="B7" s="8" t="s">
        <v>14</v>
      </c>
      <c r="C7" s="8">
        <f>451.19+2.31</f>
        <v>453.5</v>
      </c>
      <c r="D7" s="186">
        <v>15.38</v>
      </c>
      <c r="E7" s="187" t="s">
        <v>10</v>
      </c>
      <c r="F7" s="184">
        <v>1149.1199999999999</v>
      </c>
      <c r="G7" s="185">
        <f>ROUND(D7*F7,0)</f>
        <v>17673</v>
      </c>
    </row>
    <row r="8" spans="1:7" ht="141.75">
      <c r="A8" s="8" t="s">
        <v>446</v>
      </c>
      <c r="B8" s="8" t="s">
        <v>416</v>
      </c>
      <c r="C8" s="8"/>
      <c r="D8" s="185">
        <v>41.27</v>
      </c>
      <c r="E8" s="184" t="s">
        <v>10</v>
      </c>
      <c r="F8" s="185">
        <v>5829</v>
      </c>
      <c r="G8" s="185">
        <f>D8*F8</f>
        <v>240562.83000000002</v>
      </c>
    </row>
    <row r="9" spans="1:7" ht="47.25">
      <c r="A9" s="8" t="s">
        <v>447</v>
      </c>
      <c r="B9" s="8" t="s">
        <v>354</v>
      </c>
      <c r="C9" s="8">
        <v>5.0999999999999996</v>
      </c>
      <c r="D9" s="185">
        <v>12.53</v>
      </c>
      <c r="E9" s="184" t="s">
        <v>10</v>
      </c>
      <c r="F9" s="184">
        <v>5489.86</v>
      </c>
      <c r="G9" s="185">
        <f t="shared" ref="G9:G11" si="0">ROUND(D9*F9,0)</f>
        <v>68788</v>
      </c>
    </row>
    <row r="10" spans="1:7" ht="204.75">
      <c r="A10" s="8" t="s">
        <v>448</v>
      </c>
      <c r="B10" s="8" t="s">
        <v>121</v>
      </c>
      <c r="C10" s="8"/>
      <c r="D10" s="185">
        <v>2175</v>
      </c>
      <c r="E10" s="184" t="s">
        <v>449</v>
      </c>
      <c r="F10" s="184">
        <v>97.07</v>
      </c>
      <c r="G10" s="185">
        <f t="shared" si="0"/>
        <v>211127</v>
      </c>
    </row>
    <row r="11" spans="1:7" ht="126">
      <c r="A11" s="8" t="s">
        <v>450</v>
      </c>
      <c r="B11" s="8" t="s">
        <v>419</v>
      </c>
      <c r="C11" s="8">
        <v>0.69499999999999995</v>
      </c>
      <c r="D11" s="184">
        <v>5.2249999999999996</v>
      </c>
      <c r="E11" s="184" t="s">
        <v>420</v>
      </c>
      <c r="F11" s="185">
        <v>65841.84</v>
      </c>
      <c r="G11" s="185">
        <f t="shared" si="0"/>
        <v>344024</v>
      </c>
    </row>
    <row r="12" spans="1:7" ht="15.75">
      <c r="A12" s="8">
        <v>8</v>
      </c>
      <c r="B12" s="8" t="s">
        <v>17</v>
      </c>
      <c r="C12" s="8"/>
      <c r="D12" s="188"/>
      <c r="E12" s="188"/>
      <c r="F12" s="184"/>
      <c r="G12" s="186"/>
    </row>
    <row r="13" spans="1:7" ht="15.75">
      <c r="A13" s="9" t="s">
        <v>18</v>
      </c>
      <c r="B13" s="8" t="s">
        <v>421</v>
      </c>
      <c r="C13" s="8">
        <f>732.11+7.69</f>
        <v>739.80000000000007</v>
      </c>
      <c r="D13" s="185">
        <v>23.13</v>
      </c>
      <c r="E13" s="184" t="s">
        <v>10</v>
      </c>
      <c r="F13" s="184">
        <v>778.47</v>
      </c>
      <c r="G13" s="186">
        <f>D13*F13</f>
        <v>18006.0111</v>
      </c>
    </row>
    <row r="14" spans="1:7" ht="15.75">
      <c r="A14" s="8" t="s">
        <v>20</v>
      </c>
      <c r="B14" s="8" t="s">
        <v>451</v>
      </c>
      <c r="C14" s="8">
        <f>270.71+1.85</f>
        <v>272.56</v>
      </c>
      <c r="D14" s="185">
        <v>9.3800000000000008</v>
      </c>
      <c r="E14" s="184" t="s">
        <v>10</v>
      </c>
      <c r="F14" s="184">
        <v>403.07</v>
      </c>
      <c r="G14" s="186">
        <f t="shared" ref="G14:G17" si="1">D14*F14</f>
        <v>3780.7966000000001</v>
      </c>
    </row>
    <row r="15" spans="1:7" ht="15.75">
      <c r="A15" s="8" t="s">
        <v>22</v>
      </c>
      <c r="B15" s="8" t="s">
        <v>452</v>
      </c>
      <c r="C15" s="8">
        <f>451.19+2.31</f>
        <v>453.5</v>
      </c>
      <c r="D15" s="185">
        <v>15.38</v>
      </c>
      <c r="E15" s="184" t="s">
        <v>10</v>
      </c>
      <c r="F15" s="184">
        <v>719.8</v>
      </c>
      <c r="G15" s="186">
        <f t="shared" si="1"/>
        <v>11070.523999999999</v>
      </c>
    </row>
    <row r="16" spans="1:7" ht="15.75">
      <c r="A16" s="8" t="s">
        <v>24</v>
      </c>
      <c r="B16" s="8" t="s">
        <v>453</v>
      </c>
      <c r="C16" s="8">
        <f>1464.22+15.38</f>
        <v>1479.6000000000001</v>
      </c>
      <c r="D16" s="185">
        <v>46.26</v>
      </c>
      <c r="E16" s="184" t="s">
        <v>10</v>
      </c>
      <c r="F16" s="184">
        <v>415.78</v>
      </c>
      <c r="G16" s="186">
        <f t="shared" si="1"/>
        <v>19233.982799999998</v>
      </c>
    </row>
    <row r="17" spans="1:8" ht="15.75">
      <c r="A17" s="8" t="s">
        <v>26</v>
      </c>
      <c r="B17" s="8" t="s">
        <v>27</v>
      </c>
      <c r="C17" s="8">
        <f>3714.28+29.1</f>
        <v>3743.38</v>
      </c>
      <c r="D17" s="185">
        <v>99.81</v>
      </c>
      <c r="E17" s="184" t="s">
        <v>10</v>
      </c>
      <c r="F17" s="184">
        <v>169.47</v>
      </c>
      <c r="G17" s="186">
        <f t="shared" si="1"/>
        <v>16914.8007</v>
      </c>
    </row>
    <row r="18" spans="1:8" s="203" customFormat="1" ht="15.75">
      <c r="A18" s="199"/>
      <c r="B18" s="199"/>
      <c r="C18" s="199"/>
      <c r="D18" s="207"/>
      <c r="E18" s="207"/>
      <c r="F18" s="207" t="s">
        <v>28</v>
      </c>
      <c r="G18" s="193">
        <f>SUM(G5:G17)</f>
        <v>965305.94520000007</v>
      </c>
    </row>
    <row r="19" spans="1:8" ht="21" customHeight="1"/>
    <row r="20" spans="1:8" ht="50.25" customHeight="1">
      <c r="B20" s="257" t="s">
        <v>374</v>
      </c>
      <c r="C20" s="257"/>
      <c r="D20" s="257"/>
      <c r="E20" s="257"/>
      <c r="F20" s="257"/>
      <c r="G20" s="257"/>
      <c r="H20" s="2"/>
    </row>
  </sheetData>
  <mergeCells count="4">
    <mergeCell ref="A1:G1"/>
    <mergeCell ref="A2:G2"/>
    <mergeCell ref="A3:G3"/>
    <mergeCell ref="B20:G20"/>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H20"/>
  <sheetViews>
    <sheetView topLeftCell="A13" workbookViewId="0">
      <selection activeCell="A18" sqref="A18:XFD18"/>
    </sheetView>
  </sheetViews>
  <sheetFormatPr defaultRowHeight="15"/>
  <cols>
    <col min="1" max="1" width="8.42578125" style="11" customWidth="1"/>
    <col min="2" max="2" width="51" style="11" customWidth="1"/>
    <col min="3" max="3" width="10.85546875" style="11" hidden="1" customWidth="1"/>
    <col min="4" max="4" width="8" style="10" customWidth="1"/>
    <col min="5" max="5" width="9.7109375" style="10" customWidth="1"/>
    <col min="6" max="7" width="9.5703125" style="10" customWidth="1"/>
    <col min="8" max="16384" width="9.140625" style="1"/>
  </cols>
  <sheetData>
    <row r="1" spans="1:7" ht="18.75">
      <c r="A1" s="256" t="s">
        <v>0</v>
      </c>
      <c r="B1" s="256"/>
      <c r="C1" s="256"/>
      <c r="D1" s="256"/>
      <c r="E1" s="256"/>
      <c r="F1" s="256"/>
      <c r="G1" s="256"/>
    </row>
    <row r="2" spans="1:7" ht="18.75">
      <c r="A2" s="256" t="s">
        <v>1</v>
      </c>
      <c r="B2" s="256"/>
      <c r="C2" s="256"/>
      <c r="D2" s="256"/>
      <c r="E2" s="256"/>
      <c r="F2" s="256"/>
      <c r="G2" s="256"/>
    </row>
    <row r="3" spans="1:7" ht="53.25" customHeight="1">
      <c r="A3" s="285" t="s">
        <v>494</v>
      </c>
      <c r="B3" s="286"/>
      <c r="C3" s="286"/>
      <c r="D3" s="286"/>
      <c r="E3" s="286"/>
      <c r="F3" s="286"/>
      <c r="G3" s="287"/>
    </row>
    <row r="4" spans="1:7">
      <c r="A4" s="7" t="s">
        <v>2</v>
      </c>
      <c r="B4" s="7" t="s">
        <v>3</v>
      </c>
      <c r="C4" s="7" t="s">
        <v>445</v>
      </c>
      <c r="D4" s="184" t="s">
        <v>4</v>
      </c>
      <c r="E4" s="184" t="s">
        <v>5</v>
      </c>
      <c r="F4" s="184" t="s">
        <v>6</v>
      </c>
      <c r="G4" s="184" t="s">
        <v>7</v>
      </c>
    </row>
    <row r="5" spans="1:7" ht="173.25">
      <c r="A5" s="8" t="s">
        <v>8</v>
      </c>
      <c r="B5" s="8" t="s">
        <v>9</v>
      </c>
      <c r="C5" s="8">
        <f>3714.28+29.1</f>
        <v>3743.38</v>
      </c>
      <c r="D5" s="186">
        <v>98.87</v>
      </c>
      <c r="E5" s="187" t="s">
        <v>10</v>
      </c>
      <c r="F5" s="187">
        <v>120.53</v>
      </c>
      <c r="G5" s="186">
        <f>ROUND(D5*F5,0)</f>
        <v>11917</v>
      </c>
    </row>
    <row r="6" spans="1:7" ht="110.25">
      <c r="A6" s="8" t="s">
        <v>11</v>
      </c>
      <c r="B6" s="8" t="s">
        <v>12</v>
      </c>
      <c r="C6" s="8">
        <f>270.71+1.85</f>
        <v>272.56</v>
      </c>
      <c r="D6" s="186">
        <v>9.1999999999999993</v>
      </c>
      <c r="E6" s="187" t="s">
        <v>10</v>
      </c>
      <c r="F6" s="187">
        <v>223.35</v>
      </c>
      <c r="G6" s="186">
        <f>ROUND(D6*F6,0)</f>
        <v>2055</v>
      </c>
    </row>
    <row r="7" spans="1:7" ht="94.5">
      <c r="A7" s="8" t="s">
        <v>13</v>
      </c>
      <c r="B7" s="8" t="s">
        <v>14</v>
      </c>
      <c r="C7" s="8">
        <f>451.19+2.31</f>
        <v>453.5</v>
      </c>
      <c r="D7" s="186">
        <v>15.09</v>
      </c>
      <c r="E7" s="187" t="s">
        <v>10</v>
      </c>
      <c r="F7" s="184">
        <v>1149.1199999999999</v>
      </c>
      <c r="G7" s="185">
        <f>ROUND(D7*F7,0)</f>
        <v>17340</v>
      </c>
    </row>
    <row r="8" spans="1:7" ht="141.75">
      <c r="A8" s="8" t="s">
        <v>446</v>
      </c>
      <c r="B8" s="8" t="s">
        <v>416</v>
      </c>
      <c r="C8" s="8"/>
      <c r="D8" s="185">
        <v>40.99</v>
      </c>
      <c r="E8" s="184" t="s">
        <v>10</v>
      </c>
      <c r="F8" s="185">
        <v>5829</v>
      </c>
      <c r="G8" s="185">
        <f>D8*F8</f>
        <v>238930.71000000002</v>
      </c>
    </row>
    <row r="9" spans="1:7" ht="47.25">
      <c r="A9" s="8" t="s">
        <v>447</v>
      </c>
      <c r="B9" s="8" t="s">
        <v>354</v>
      </c>
      <c r="C9" s="8">
        <v>5.0999999999999996</v>
      </c>
      <c r="D9" s="185">
        <v>12.75</v>
      </c>
      <c r="E9" s="184" t="s">
        <v>10</v>
      </c>
      <c r="F9" s="184">
        <v>5489.86</v>
      </c>
      <c r="G9" s="185">
        <f t="shared" ref="G9:G11" si="0">ROUND(D9*F9,0)</f>
        <v>69996</v>
      </c>
    </row>
    <row r="10" spans="1:7" ht="189">
      <c r="A10" s="8" t="s">
        <v>448</v>
      </c>
      <c r="B10" s="8" t="s">
        <v>121</v>
      </c>
      <c r="C10" s="8"/>
      <c r="D10" s="185">
        <v>2062.5</v>
      </c>
      <c r="E10" s="184" t="s">
        <v>449</v>
      </c>
      <c r="F10" s="184">
        <v>97.07</v>
      </c>
      <c r="G10" s="185">
        <f t="shared" si="0"/>
        <v>200207</v>
      </c>
    </row>
    <row r="11" spans="1:7" ht="126">
      <c r="A11" s="8" t="s">
        <v>450</v>
      </c>
      <c r="B11" s="8" t="s">
        <v>419</v>
      </c>
      <c r="C11" s="8">
        <v>0.69499999999999995</v>
      </c>
      <c r="D11" s="184">
        <v>5.21</v>
      </c>
      <c r="E11" s="184" t="s">
        <v>420</v>
      </c>
      <c r="F11" s="185">
        <v>65841.84</v>
      </c>
      <c r="G11" s="185">
        <f t="shared" si="0"/>
        <v>343036</v>
      </c>
    </row>
    <row r="12" spans="1:7" ht="15.75">
      <c r="A12" s="8">
        <v>8</v>
      </c>
      <c r="B12" s="8" t="s">
        <v>17</v>
      </c>
      <c r="C12" s="8"/>
      <c r="D12" s="229"/>
      <c r="E12" s="229"/>
      <c r="F12" s="184"/>
      <c r="G12" s="186"/>
    </row>
    <row r="13" spans="1:7" ht="15.75">
      <c r="A13" s="9" t="s">
        <v>18</v>
      </c>
      <c r="B13" s="8" t="s">
        <v>421</v>
      </c>
      <c r="C13" s="8">
        <f>732.11+7.69</f>
        <v>739.80000000000007</v>
      </c>
      <c r="D13" s="185">
        <v>23.1</v>
      </c>
      <c r="E13" s="184" t="s">
        <v>10</v>
      </c>
      <c r="F13" s="184">
        <v>778.47</v>
      </c>
      <c r="G13" s="186">
        <f>D13*F13</f>
        <v>17982.657000000003</v>
      </c>
    </row>
    <row r="14" spans="1:7" ht="15.75">
      <c r="A14" s="8" t="s">
        <v>20</v>
      </c>
      <c r="B14" s="8" t="s">
        <v>451</v>
      </c>
      <c r="C14" s="8">
        <f>270.71+1.85</f>
        <v>272.56</v>
      </c>
      <c r="D14" s="185">
        <v>9.1999999999999993</v>
      </c>
      <c r="E14" s="184" t="s">
        <v>10</v>
      </c>
      <c r="F14" s="184">
        <v>403.07</v>
      </c>
      <c r="G14" s="186">
        <f t="shared" ref="G14:G17" si="1">D14*F14</f>
        <v>3708.2439999999997</v>
      </c>
    </row>
    <row r="15" spans="1:7" ht="15.75">
      <c r="A15" s="8" t="s">
        <v>22</v>
      </c>
      <c r="B15" s="8" t="s">
        <v>452</v>
      </c>
      <c r="C15" s="8">
        <f>451.19+2.31</f>
        <v>453.5</v>
      </c>
      <c r="D15" s="185">
        <v>15.09</v>
      </c>
      <c r="E15" s="184" t="s">
        <v>10</v>
      </c>
      <c r="F15" s="184">
        <v>719.8</v>
      </c>
      <c r="G15" s="186">
        <f t="shared" si="1"/>
        <v>10861.781999999999</v>
      </c>
    </row>
    <row r="16" spans="1:7" ht="15.75">
      <c r="A16" s="8" t="s">
        <v>24</v>
      </c>
      <c r="B16" s="8" t="s">
        <v>453</v>
      </c>
      <c r="C16" s="8">
        <f>1464.22+15.38</f>
        <v>1479.6000000000001</v>
      </c>
      <c r="D16" s="185">
        <v>46.21</v>
      </c>
      <c r="E16" s="184" t="s">
        <v>10</v>
      </c>
      <c r="F16" s="184">
        <v>415.78</v>
      </c>
      <c r="G16" s="186">
        <f t="shared" si="1"/>
        <v>19213.193799999997</v>
      </c>
    </row>
    <row r="17" spans="1:8" ht="15.75">
      <c r="A17" s="8" t="s">
        <v>26</v>
      </c>
      <c r="B17" s="8" t="s">
        <v>27</v>
      </c>
      <c r="C17" s="8">
        <f>3714.28+29.1</f>
        <v>3743.38</v>
      </c>
      <c r="D17" s="185">
        <v>98.87</v>
      </c>
      <c r="E17" s="184" t="s">
        <v>10</v>
      </c>
      <c r="F17" s="184">
        <v>169.47</v>
      </c>
      <c r="G17" s="186">
        <f t="shared" si="1"/>
        <v>16755.498900000002</v>
      </c>
    </row>
    <row r="18" spans="1:8" s="203" customFormat="1" ht="15.75">
      <c r="A18" s="199"/>
      <c r="B18" s="199"/>
      <c r="C18" s="199"/>
      <c r="D18" s="207"/>
      <c r="E18" s="207"/>
      <c r="F18" s="207" t="s">
        <v>28</v>
      </c>
      <c r="G18" s="193">
        <f>SUM(G5:G17)</f>
        <v>952003.08569999994</v>
      </c>
    </row>
    <row r="19" spans="1:8" ht="21" customHeight="1"/>
    <row r="20" spans="1:8" ht="50.25" customHeight="1">
      <c r="B20" s="257" t="s">
        <v>374</v>
      </c>
      <c r="C20" s="257"/>
      <c r="D20" s="257"/>
      <c r="E20" s="257"/>
      <c r="F20" s="257"/>
      <c r="G20" s="257"/>
      <c r="H20" s="2"/>
    </row>
  </sheetData>
  <mergeCells count="4">
    <mergeCell ref="A1:G1"/>
    <mergeCell ref="A2:G2"/>
    <mergeCell ref="A3:G3"/>
    <mergeCell ref="B20:G20"/>
  </mergeCells>
  <pageMargins left="0.7" right="0.7" top="0.75" bottom="0.75" header="0.3" footer="0.3"/>
  <pageSetup scale="85" orientation="portrait" verticalDpi="0" r:id="rId1"/>
</worksheet>
</file>

<file path=xl/worksheets/sheet18.xml><?xml version="1.0" encoding="utf-8"?>
<worksheet xmlns="http://schemas.openxmlformats.org/spreadsheetml/2006/main" xmlns:r="http://schemas.openxmlformats.org/officeDocument/2006/relationships">
  <dimension ref="A1:J21"/>
  <sheetViews>
    <sheetView topLeftCell="A10" workbookViewId="0">
      <selection activeCell="I16" sqref="I1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8" t="s">
        <v>0</v>
      </c>
      <c r="B1" s="259"/>
      <c r="C1" s="259"/>
      <c r="D1" s="259"/>
      <c r="E1" s="259"/>
      <c r="F1" s="259"/>
      <c r="G1" s="259"/>
      <c r="H1" s="259"/>
      <c r="I1" s="259"/>
      <c r="J1" s="20"/>
    </row>
    <row r="2" spans="1:10" ht="18.75">
      <c r="A2" s="260" t="s">
        <v>1</v>
      </c>
      <c r="B2" s="261"/>
      <c r="C2" s="261"/>
      <c r="D2" s="261"/>
      <c r="E2" s="261"/>
      <c r="F2" s="261"/>
      <c r="G2" s="261"/>
      <c r="H2" s="261"/>
      <c r="I2" s="261"/>
      <c r="J2" s="20"/>
    </row>
    <row r="3" spans="1:10" ht="21" customHeight="1">
      <c r="A3" s="252" t="s">
        <v>151</v>
      </c>
      <c r="B3" s="252"/>
      <c r="C3" s="252"/>
      <c r="D3" s="252"/>
      <c r="E3" s="252"/>
      <c r="F3" s="252"/>
      <c r="G3" s="252"/>
      <c r="H3" s="252"/>
      <c r="I3" s="252"/>
      <c r="J3" s="21"/>
    </row>
    <row r="4" spans="1:10">
      <c r="A4" s="22" t="s">
        <v>34</v>
      </c>
      <c r="B4" s="22" t="s">
        <v>35</v>
      </c>
      <c r="C4" s="22">
        <v>3</v>
      </c>
      <c r="D4" s="22">
        <v>1</v>
      </c>
      <c r="E4" s="22">
        <v>2</v>
      </c>
      <c r="F4" s="22" t="s">
        <v>56</v>
      </c>
      <c r="G4" s="22" t="s">
        <v>5</v>
      </c>
      <c r="H4" s="22" t="s">
        <v>6</v>
      </c>
      <c r="I4" s="22" t="s">
        <v>7</v>
      </c>
    </row>
    <row r="5" spans="1:10" s="84" customFormat="1" ht="24">
      <c r="A5" s="88" t="s">
        <v>152</v>
      </c>
      <c r="B5" s="89" t="s">
        <v>153</v>
      </c>
      <c r="C5" s="88"/>
      <c r="D5" s="88"/>
      <c r="E5" s="88"/>
      <c r="F5" s="90">
        <v>12.08</v>
      </c>
      <c r="G5" s="91" t="s">
        <v>41</v>
      </c>
      <c r="H5" s="91">
        <v>1435.57</v>
      </c>
      <c r="I5" s="90">
        <f>F5*H5</f>
        <v>17341.685600000001</v>
      </c>
    </row>
    <row r="6" spans="1:10" s="84" customFormat="1" ht="73.5">
      <c r="A6" s="65" t="s">
        <v>154</v>
      </c>
      <c r="B6" s="92" t="s">
        <v>116</v>
      </c>
      <c r="C6" s="78">
        <v>27.36</v>
      </c>
      <c r="D6" s="78">
        <v>6.2686339999999996</v>
      </c>
      <c r="E6" s="78">
        <v>7.01</v>
      </c>
      <c r="F6" s="83">
        <v>3.52</v>
      </c>
      <c r="G6" s="83" t="s">
        <v>155</v>
      </c>
      <c r="H6" s="83">
        <v>2502.14</v>
      </c>
      <c r="I6" s="90">
        <f t="shared" ref="I6:I15" si="0">F6*H6</f>
        <v>8807.532799999999</v>
      </c>
    </row>
    <row r="7" spans="1:10" s="84" customFormat="1" ht="84">
      <c r="A7" s="65" t="s">
        <v>156</v>
      </c>
      <c r="B7" s="92" t="s">
        <v>157</v>
      </c>
      <c r="C7" s="78">
        <v>10.650085000000001</v>
      </c>
      <c r="D7" s="78">
        <v>7.1368910000000003</v>
      </c>
      <c r="E7" s="78">
        <v>2.8526470000000002</v>
      </c>
      <c r="F7" s="83">
        <v>1.06</v>
      </c>
      <c r="G7" s="83" t="s">
        <v>155</v>
      </c>
      <c r="H7" s="83">
        <v>5358.83</v>
      </c>
      <c r="I7" s="90">
        <f t="shared" si="0"/>
        <v>5680.3598000000002</v>
      </c>
    </row>
    <row r="8" spans="1:10" s="84" customFormat="1" ht="62.25" customHeight="1">
      <c r="A8" s="65" t="s">
        <v>158</v>
      </c>
      <c r="B8" s="92" t="s">
        <v>118</v>
      </c>
      <c r="C8" s="78"/>
      <c r="D8" s="78"/>
      <c r="E8" s="78"/>
      <c r="F8" s="83">
        <v>28.99</v>
      </c>
      <c r="G8" s="83" t="s">
        <v>89</v>
      </c>
      <c r="H8" s="83">
        <v>245.79</v>
      </c>
      <c r="I8" s="90">
        <f t="shared" si="0"/>
        <v>7125.4520999999995</v>
      </c>
    </row>
    <row r="9" spans="1:10" s="84" customFormat="1" ht="84.75" customHeight="1" thickBot="1">
      <c r="A9" s="93" t="s">
        <v>159</v>
      </c>
      <c r="B9" s="81" t="s">
        <v>105</v>
      </c>
      <c r="C9" s="94"/>
      <c r="D9" s="94"/>
      <c r="E9" s="94"/>
      <c r="F9" s="95">
        <v>16.100000000000001</v>
      </c>
      <c r="G9" s="95" t="s">
        <v>155</v>
      </c>
      <c r="H9" s="95">
        <v>5489.86</v>
      </c>
      <c r="I9" s="90">
        <f t="shared" si="0"/>
        <v>88386.745999999999</v>
      </c>
    </row>
    <row r="10" spans="1:10" s="84" customFormat="1" ht="69" customHeight="1">
      <c r="A10" s="65" t="s">
        <v>160</v>
      </c>
      <c r="B10" s="92" t="s">
        <v>135</v>
      </c>
      <c r="C10" s="27">
        <v>0.32</v>
      </c>
      <c r="D10" s="27">
        <v>0.35</v>
      </c>
      <c r="E10" s="27">
        <v>0.23</v>
      </c>
      <c r="F10" s="65">
        <v>1.421</v>
      </c>
      <c r="G10" s="96" t="s">
        <v>84</v>
      </c>
      <c r="H10" s="96">
        <v>65841.84</v>
      </c>
      <c r="I10" s="90">
        <f t="shared" si="0"/>
        <v>93561.254639999999</v>
      </c>
    </row>
    <row r="11" spans="1:10" s="84" customFormat="1" ht="77.25" customHeight="1">
      <c r="A11" s="65" t="s">
        <v>161</v>
      </c>
      <c r="B11" s="97" t="s">
        <v>48</v>
      </c>
      <c r="C11" s="27">
        <v>50.98</v>
      </c>
      <c r="D11" s="96" t="s">
        <v>103</v>
      </c>
      <c r="E11" s="96">
        <v>5829</v>
      </c>
      <c r="F11" s="98">
        <v>54.51</v>
      </c>
      <c r="G11" s="83" t="s">
        <v>155</v>
      </c>
      <c r="H11" s="83">
        <v>5829</v>
      </c>
      <c r="I11" s="90">
        <f t="shared" si="0"/>
        <v>317738.78999999998</v>
      </c>
    </row>
    <row r="12" spans="1:10" s="84" customFormat="1">
      <c r="A12" s="65">
        <v>8</v>
      </c>
      <c r="B12" s="92" t="s">
        <v>49</v>
      </c>
      <c r="C12" s="78"/>
      <c r="D12" s="78"/>
      <c r="E12" s="78"/>
      <c r="F12" s="83"/>
      <c r="G12" s="83"/>
      <c r="H12" s="83"/>
      <c r="I12" s="90">
        <f t="shared" si="0"/>
        <v>0</v>
      </c>
    </row>
    <row r="13" spans="1:10" s="84" customFormat="1">
      <c r="A13" s="65">
        <v>9</v>
      </c>
      <c r="B13" s="92" t="s">
        <v>109</v>
      </c>
      <c r="C13" s="78">
        <v>7.51</v>
      </c>
      <c r="D13" s="78">
        <v>1.21</v>
      </c>
      <c r="E13" s="78">
        <v>1.95</v>
      </c>
      <c r="F13" s="83">
        <v>32.65</v>
      </c>
      <c r="G13" s="83" t="s">
        <v>155</v>
      </c>
      <c r="H13" s="83">
        <v>778.47</v>
      </c>
      <c r="I13" s="90">
        <f t="shared" si="0"/>
        <v>25417.0455</v>
      </c>
    </row>
    <row r="14" spans="1:10" s="84" customFormat="1">
      <c r="A14" s="65">
        <v>10</v>
      </c>
      <c r="B14" s="92" t="s">
        <v>97</v>
      </c>
      <c r="C14" s="78">
        <v>12.36</v>
      </c>
      <c r="D14" s="78">
        <v>9.26</v>
      </c>
      <c r="E14" s="78">
        <v>4.74</v>
      </c>
      <c r="F14" s="83">
        <v>61.67</v>
      </c>
      <c r="G14" s="83" t="s">
        <v>155</v>
      </c>
      <c r="H14" s="83">
        <v>415.78</v>
      </c>
      <c r="I14" s="90">
        <f t="shared" si="0"/>
        <v>25641.152599999998</v>
      </c>
    </row>
    <row r="15" spans="1:10" s="84" customFormat="1">
      <c r="A15" s="65">
        <v>11</v>
      </c>
      <c r="B15" s="92" t="s">
        <v>162</v>
      </c>
      <c r="C15" s="78"/>
      <c r="D15" s="78"/>
      <c r="E15" s="78"/>
      <c r="F15" s="83">
        <v>3.52</v>
      </c>
      <c r="G15" s="83" t="s">
        <v>155</v>
      </c>
      <c r="H15" s="83">
        <v>719.8</v>
      </c>
      <c r="I15" s="90">
        <f t="shared" si="0"/>
        <v>2533.6959999999999</v>
      </c>
    </row>
    <row r="16" spans="1:10" s="84" customFormat="1">
      <c r="A16" s="99"/>
      <c r="B16" s="264" t="s">
        <v>145</v>
      </c>
      <c r="C16" s="264"/>
      <c r="D16" s="264"/>
      <c r="E16" s="264"/>
      <c r="F16" s="264"/>
      <c r="G16" s="264"/>
      <c r="H16" s="264"/>
      <c r="I16" s="100">
        <f>SUM(I5:I15)</f>
        <v>592233.71504000004</v>
      </c>
    </row>
    <row r="17" spans="1:9">
      <c r="A17" s="76"/>
      <c r="B17" s="85"/>
      <c r="C17" s="85"/>
      <c r="D17" s="85"/>
      <c r="E17" s="85"/>
      <c r="F17" s="85"/>
      <c r="G17" s="85"/>
      <c r="H17" s="85"/>
      <c r="I17" s="86"/>
    </row>
    <row r="18" spans="1:9">
      <c r="A18" s="76"/>
      <c r="B18" s="85"/>
      <c r="C18" s="85"/>
      <c r="D18" s="85"/>
      <c r="E18" s="85"/>
      <c r="F18" s="85"/>
      <c r="G18" s="85"/>
      <c r="H18" s="85"/>
      <c r="I18" s="86"/>
    </row>
    <row r="19" spans="1:9">
      <c r="B19" s="254" t="s">
        <v>91</v>
      </c>
      <c r="C19" s="254"/>
      <c r="D19" s="254"/>
      <c r="E19" s="254"/>
      <c r="F19" s="254"/>
      <c r="G19" s="254"/>
      <c r="H19" s="254"/>
      <c r="I19" s="254"/>
    </row>
    <row r="20" spans="1:9">
      <c r="B20" s="254"/>
      <c r="C20" s="254"/>
      <c r="D20" s="254"/>
      <c r="E20" s="254"/>
      <c r="F20" s="254"/>
      <c r="G20" s="254"/>
      <c r="H20" s="254"/>
      <c r="I20" s="254"/>
    </row>
    <row r="21" spans="1:9">
      <c r="B21" s="254"/>
      <c r="C21" s="254"/>
      <c r="D21" s="254"/>
      <c r="E21" s="254"/>
      <c r="F21" s="254"/>
      <c r="G21" s="254"/>
      <c r="H21" s="254"/>
      <c r="I21" s="254"/>
    </row>
  </sheetData>
  <mergeCells count="5">
    <mergeCell ref="A1:I1"/>
    <mergeCell ref="A2:I2"/>
    <mergeCell ref="A3:I3"/>
    <mergeCell ref="B16:H16"/>
    <mergeCell ref="B19:I21"/>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K20"/>
  <sheetViews>
    <sheetView topLeftCell="A13" workbookViewId="0">
      <selection activeCell="J17" sqref="J17"/>
    </sheetView>
  </sheetViews>
  <sheetFormatPr defaultRowHeight="15"/>
  <cols>
    <col min="1" max="1" width="8.7109375" customWidth="1"/>
    <col min="2" max="2" width="44.140625" customWidth="1"/>
    <col min="3" max="6" width="10.28515625" hidden="1" customWidth="1"/>
    <col min="7" max="7" width="10.28515625" customWidth="1"/>
    <col min="8" max="8" width="9.140625" customWidth="1"/>
    <col min="9" max="9" width="11.5703125" customWidth="1"/>
    <col min="10" max="10" width="14.28515625" customWidth="1"/>
  </cols>
  <sheetData>
    <row r="1" spans="1:11" ht="18.75">
      <c r="A1" s="248" t="s">
        <v>0</v>
      </c>
      <c r="B1" s="249"/>
      <c r="C1" s="249"/>
      <c r="D1" s="249"/>
      <c r="E1" s="249"/>
      <c r="F1" s="249"/>
      <c r="G1" s="249"/>
      <c r="H1" s="249"/>
      <c r="I1" s="249"/>
      <c r="J1" s="249"/>
      <c r="K1" s="20"/>
    </row>
    <row r="2" spans="1:11" ht="18.75">
      <c r="A2" s="250" t="s">
        <v>1</v>
      </c>
      <c r="B2" s="251"/>
      <c r="C2" s="251"/>
      <c r="D2" s="251"/>
      <c r="E2" s="251"/>
      <c r="F2" s="251"/>
      <c r="G2" s="251"/>
      <c r="H2" s="251"/>
      <c r="I2" s="251"/>
      <c r="J2" s="251"/>
      <c r="K2" s="20"/>
    </row>
    <row r="3" spans="1:11" ht="24.75" customHeight="1">
      <c r="A3" s="288" t="s">
        <v>553</v>
      </c>
      <c r="B3" s="288"/>
      <c r="C3" s="288"/>
      <c r="D3" s="288"/>
      <c r="E3" s="288"/>
      <c r="F3" s="288"/>
      <c r="G3" s="288"/>
      <c r="H3" s="288"/>
      <c r="I3" s="288"/>
      <c r="J3" s="288"/>
      <c r="K3" s="21"/>
    </row>
    <row r="4" spans="1:11">
      <c r="A4" s="22" t="s">
        <v>34</v>
      </c>
      <c r="B4" s="22" t="s">
        <v>35</v>
      </c>
      <c r="C4" s="22">
        <v>1</v>
      </c>
      <c r="D4" s="22">
        <v>2</v>
      </c>
      <c r="E4" s="22">
        <v>1</v>
      </c>
      <c r="F4" s="22">
        <v>2</v>
      </c>
      <c r="G4" s="22" t="s">
        <v>56</v>
      </c>
      <c r="H4" s="22" t="s">
        <v>5</v>
      </c>
      <c r="I4" s="22" t="s">
        <v>6</v>
      </c>
      <c r="J4" s="22" t="s">
        <v>7</v>
      </c>
    </row>
    <row r="5" spans="1:11" ht="114.75">
      <c r="A5" s="23" t="s">
        <v>57</v>
      </c>
      <c r="B5" s="26" t="s">
        <v>40</v>
      </c>
      <c r="C5" s="27">
        <v>30.25</v>
      </c>
      <c r="D5" s="27"/>
      <c r="E5" s="27">
        <v>24.76</v>
      </c>
      <c r="F5" s="27">
        <v>2.5</v>
      </c>
      <c r="G5" s="27">
        <v>102.37</v>
      </c>
      <c r="H5" s="28" t="s">
        <v>41</v>
      </c>
      <c r="I5" s="28">
        <v>120.53</v>
      </c>
      <c r="J5" s="27">
        <f t="shared" ref="J5:J16" si="0">I5*G5</f>
        <v>12338.6561</v>
      </c>
    </row>
    <row r="6" spans="1:11" ht="52.5" customHeight="1">
      <c r="A6" s="23" t="s">
        <v>182</v>
      </c>
      <c r="B6" s="26" t="s">
        <v>183</v>
      </c>
      <c r="C6" s="27"/>
      <c r="D6" s="27"/>
      <c r="E6" s="27"/>
      <c r="F6" s="27"/>
      <c r="G6" s="27">
        <v>28.17</v>
      </c>
      <c r="H6" s="28" t="s">
        <v>41</v>
      </c>
      <c r="I6" s="28">
        <v>351.48</v>
      </c>
      <c r="J6" s="27">
        <f t="shared" si="0"/>
        <v>9901.1916000000019</v>
      </c>
    </row>
    <row r="7" spans="1:11" ht="63.75">
      <c r="A7" s="23" t="s">
        <v>60</v>
      </c>
      <c r="B7" s="26" t="s">
        <v>46</v>
      </c>
      <c r="C7" s="27">
        <v>4.76</v>
      </c>
      <c r="D7" s="27"/>
      <c r="E7" s="27">
        <v>4.12</v>
      </c>
      <c r="F7" s="27">
        <v>2.5</v>
      </c>
      <c r="G7" s="27">
        <v>46.21</v>
      </c>
      <c r="H7" s="28" t="s">
        <v>44</v>
      </c>
      <c r="I7" s="28">
        <v>1149.1199999999999</v>
      </c>
      <c r="J7" s="27">
        <f t="shared" si="0"/>
        <v>53100.835199999994</v>
      </c>
    </row>
    <row r="8" spans="1:11" ht="102">
      <c r="A8" s="23" t="s">
        <v>15</v>
      </c>
      <c r="B8" s="26" t="s">
        <v>72</v>
      </c>
      <c r="C8" s="104">
        <v>3.9900799999999998</v>
      </c>
      <c r="D8" s="104">
        <v>2.1240000000000001</v>
      </c>
      <c r="E8" s="27">
        <v>3.42</v>
      </c>
      <c r="F8" s="27">
        <v>2.5</v>
      </c>
      <c r="G8" s="27">
        <v>56.24</v>
      </c>
      <c r="H8" s="28" t="s">
        <v>44</v>
      </c>
      <c r="I8" s="28">
        <v>5829</v>
      </c>
      <c r="J8" s="27">
        <f t="shared" si="0"/>
        <v>327822.96000000002</v>
      </c>
    </row>
    <row r="9" spans="1:11" ht="88.5" customHeight="1">
      <c r="A9" s="23" t="s">
        <v>115</v>
      </c>
      <c r="B9" s="26" t="s">
        <v>116</v>
      </c>
      <c r="C9" s="104"/>
      <c r="D9" s="104"/>
      <c r="E9" s="27"/>
      <c r="F9" s="27"/>
      <c r="G9" s="27">
        <v>30.72</v>
      </c>
      <c r="H9" s="28" t="s">
        <v>44</v>
      </c>
      <c r="I9" s="28">
        <v>2502.14</v>
      </c>
      <c r="J9" s="27">
        <f t="shared" si="0"/>
        <v>76865.7408</v>
      </c>
    </row>
    <row r="10" spans="1:11" ht="62.25" customHeight="1">
      <c r="A10" s="105">
        <v>4.4444444444444446E-2</v>
      </c>
      <c r="B10" s="26" t="s">
        <v>184</v>
      </c>
      <c r="C10" s="104"/>
      <c r="D10" s="104"/>
      <c r="E10" s="27"/>
      <c r="F10" s="27"/>
      <c r="G10" s="27">
        <v>100.83</v>
      </c>
      <c r="H10" s="28" t="s">
        <v>89</v>
      </c>
      <c r="I10" s="28">
        <v>202.64</v>
      </c>
      <c r="J10" s="27">
        <f t="shared" si="0"/>
        <v>20432.191199999997</v>
      </c>
    </row>
    <row r="11" spans="1:11" ht="18.75">
      <c r="A11" s="36">
        <v>5</v>
      </c>
      <c r="B11" s="30" t="s">
        <v>49</v>
      </c>
      <c r="C11" s="27"/>
      <c r="D11" s="27"/>
      <c r="E11" s="27"/>
      <c r="F11" s="27"/>
      <c r="G11" s="27"/>
      <c r="H11" s="28"/>
      <c r="I11" s="28"/>
      <c r="J11" s="27"/>
    </row>
    <row r="12" spans="1:11">
      <c r="A12" s="36">
        <v>6</v>
      </c>
      <c r="B12" s="26" t="s">
        <v>109</v>
      </c>
      <c r="C12" s="27">
        <v>2.84</v>
      </c>
      <c r="D12" s="27"/>
      <c r="E12" s="27">
        <v>2.4700000000000002</v>
      </c>
      <c r="F12" s="27">
        <v>2.5</v>
      </c>
      <c r="G12" s="27">
        <v>37.93</v>
      </c>
      <c r="H12" s="28" t="s">
        <v>41</v>
      </c>
      <c r="I12" s="28">
        <v>778.47</v>
      </c>
      <c r="J12" s="27">
        <f t="shared" si="0"/>
        <v>29527.367099999999</v>
      </c>
    </row>
    <row r="13" spans="1:11">
      <c r="A13" s="36">
        <v>7</v>
      </c>
      <c r="B13" s="26" t="s">
        <v>185</v>
      </c>
      <c r="C13" s="27">
        <v>12.44</v>
      </c>
      <c r="D13" s="27">
        <v>10.604671</v>
      </c>
      <c r="E13" s="27">
        <v>3.5550000000000002</v>
      </c>
      <c r="F13" s="27">
        <v>2.5</v>
      </c>
      <c r="G13" s="27">
        <v>28.17</v>
      </c>
      <c r="H13" s="28" t="s">
        <v>41</v>
      </c>
      <c r="I13" s="28">
        <v>415.78</v>
      </c>
      <c r="J13" s="27">
        <f t="shared" si="0"/>
        <v>11712.5226</v>
      </c>
    </row>
    <row r="14" spans="1:11">
      <c r="A14" s="36">
        <v>9</v>
      </c>
      <c r="B14" s="26" t="s">
        <v>97</v>
      </c>
      <c r="C14" s="27">
        <v>14.56</v>
      </c>
      <c r="D14" s="27">
        <v>16.11</v>
      </c>
      <c r="E14" s="27">
        <v>3.58</v>
      </c>
      <c r="F14" s="27">
        <v>2.5</v>
      </c>
      <c r="G14" s="27">
        <v>48.36</v>
      </c>
      <c r="H14" s="28" t="s">
        <v>41</v>
      </c>
      <c r="I14" s="28">
        <v>415.78</v>
      </c>
      <c r="J14" s="27">
        <f>I14*G14</f>
        <v>20107.120799999997</v>
      </c>
    </row>
    <row r="15" spans="1:11">
      <c r="A15" s="36">
        <v>8</v>
      </c>
      <c r="B15" s="26" t="s">
        <v>98</v>
      </c>
      <c r="C15" s="27">
        <v>14.960800000000001</v>
      </c>
      <c r="D15" s="27">
        <v>6.3726000000000003</v>
      </c>
      <c r="E15" s="27">
        <v>12.61</v>
      </c>
      <c r="F15" s="27">
        <v>2.5</v>
      </c>
      <c r="G15" s="27">
        <v>76.930000000000007</v>
      </c>
      <c r="H15" s="28" t="s">
        <v>41</v>
      </c>
      <c r="I15" s="28">
        <v>719.8</v>
      </c>
      <c r="J15" s="27">
        <f>I15*G15</f>
        <v>55374.214</v>
      </c>
    </row>
    <row r="16" spans="1:11">
      <c r="A16" s="36">
        <v>9</v>
      </c>
      <c r="B16" s="26" t="s">
        <v>99</v>
      </c>
      <c r="C16" s="27">
        <v>30.25</v>
      </c>
      <c r="D16" s="27"/>
      <c r="E16" s="27">
        <v>24.76</v>
      </c>
      <c r="F16" s="27">
        <v>2.5</v>
      </c>
      <c r="G16" s="27">
        <v>102.37</v>
      </c>
      <c r="H16" s="28" t="s">
        <v>41</v>
      </c>
      <c r="I16" s="28">
        <v>169.47</v>
      </c>
      <c r="J16" s="27">
        <f t="shared" si="0"/>
        <v>17348.643899999999</v>
      </c>
    </row>
    <row r="17" spans="1:10">
      <c r="A17" s="31"/>
      <c r="B17" s="275" t="s">
        <v>186</v>
      </c>
      <c r="C17" s="276"/>
      <c r="D17" s="276"/>
      <c r="E17" s="276"/>
      <c r="F17" s="276"/>
      <c r="G17" s="276"/>
      <c r="H17" s="276"/>
      <c r="I17" s="277"/>
      <c r="J17" s="32">
        <f>SUM(J5:J16)</f>
        <v>634531.44330000016</v>
      </c>
    </row>
    <row r="18" spans="1:10" ht="11.25" customHeight="1">
      <c r="A18" s="33"/>
      <c r="B18" s="34"/>
      <c r="C18" s="34"/>
      <c r="D18" s="34"/>
      <c r="E18" s="34"/>
      <c r="F18" s="34"/>
      <c r="G18" s="34"/>
      <c r="H18" s="34"/>
      <c r="I18" s="34"/>
      <c r="J18" s="35"/>
    </row>
    <row r="19" spans="1:10">
      <c r="A19" s="33"/>
      <c r="B19" s="34"/>
      <c r="C19" s="34"/>
      <c r="D19" s="34"/>
      <c r="E19" s="34"/>
      <c r="F19" s="34"/>
      <c r="G19" s="34"/>
      <c r="H19" s="34"/>
      <c r="I19" s="34"/>
      <c r="J19" s="35"/>
    </row>
    <row r="20" spans="1:10" ht="41.25" customHeight="1">
      <c r="B20" s="254" t="s">
        <v>187</v>
      </c>
      <c r="C20" s="254"/>
      <c r="D20" s="254"/>
      <c r="E20" s="254"/>
      <c r="F20" s="254"/>
      <c r="G20" s="254"/>
      <c r="H20" s="254"/>
      <c r="I20" s="254"/>
      <c r="J20" s="254"/>
    </row>
  </sheetData>
  <mergeCells count="5">
    <mergeCell ref="A1:J1"/>
    <mergeCell ref="A2:J2"/>
    <mergeCell ref="A3:J3"/>
    <mergeCell ref="B17:I17"/>
    <mergeCell ref="B20:J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20"/>
  <sheetViews>
    <sheetView topLeftCell="A10" workbookViewId="0">
      <selection activeCell="F18" sqref="F18"/>
    </sheetView>
  </sheetViews>
  <sheetFormatPr defaultRowHeight="15"/>
  <cols>
    <col min="1" max="1" width="10.5703125" style="11" bestFit="1" customWidth="1"/>
    <col min="2" max="2" width="52.7109375" style="11" customWidth="1"/>
    <col min="3" max="3" width="11.42578125" style="10" customWidth="1"/>
    <col min="4" max="4" width="7.5703125" style="10" customWidth="1"/>
    <col min="5" max="5" width="12.7109375" style="10" customWidth="1"/>
    <col min="6" max="6" width="14.7109375" style="10" customWidth="1"/>
    <col min="7" max="16384" width="9.140625" style="1"/>
  </cols>
  <sheetData>
    <row r="1" spans="1:6" ht="18.75">
      <c r="A1" s="255" t="s">
        <v>0</v>
      </c>
      <c r="B1" s="255"/>
      <c r="C1" s="255"/>
      <c r="D1" s="255"/>
      <c r="E1" s="255"/>
      <c r="F1" s="255"/>
    </row>
    <row r="2" spans="1:6" ht="18.75">
      <c r="A2" s="255" t="s">
        <v>1</v>
      </c>
      <c r="B2" s="255"/>
      <c r="C2" s="255"/>
      <c r="D2" s="255"/>
      <c r="E2" s="255"/>
      <c r="F2" s="255"/>
    </row>
    <row r="3" spans="1:6" ht="51" customHeight="1">
      <c r="A3" s="311" t="s">
        <v>495</v>
      </c>
      <c r="B3" s="312"/>
      <c r="C3" s="312"/>
      <c r="D3" s="312"/>
      <c r="E3" s="312"/>
      <c r="F3" s="313"/>
    </row>
    <row r="4" spans="1:6">
      <c r="A4" s="7" t="s">
        <v>2</v>
      </c>
      <c r="B4" s="7" t="s">
        <v>3</v>
      </c>
      <c r="C4" s="207" t="s">
        <v>4</v>
      </c>
      <c r="D4" s="207" t="s">
        <v>5</v>
      </c>
      <c r="E4" s="207" t="s">
        <v>6</v>
      </c>
      <c r="F4" s="207" t="s">
        <v>7</v>
      </c>
    </row>
    <row r="5" spans="1:6" ht="31.5">
      <c r="A5" s="8">
        <v>1</v>
      </c>
      <c r="B5" s="8" t="s">
        <v>265</v>
      </c>
      <c r="C5" s="207">
        <v>4</v>
      </c>
      <c r="D5" s="207" t="s">
        <v>38</v>
      </c>
      <c r="E5" s="207">
        <v>261.12</v>
      </c>
      <c r="F5" s="213">
        <f>C5*E5</f>
        <v>1044.48</v>
      </c>
    </row>
    <row r="6" spans="1:6" ht="173.25">
      <c r="A6" s="8" t="s">
        <v>496</v>
      </c>
      <c r="B6" s="8" t="s">
        <v>9</v>
      </c>
      <c r="C6" s="214">
        <v>116.82</v>
      </c>
      <c r="D6" s="215" t="s">
        <v>10</v>
      </c>
      <c r="E6" s="215">
        <v>120.53</v>
      </c>
      <c r="F6" s="214">
        <f>ROUND(C6*E6,0)</f>
        <v>14080</v>
      </c>
    </row>
    <row r="7" spans="1:6" ht="110.25">
      <c r="A7" s="8" t="s">
        <v>497</v>
      </c>
      <c r="B7" s="8" t="s">
        <v>12</v>
      </c>
      <c r="C7" s="214">
        <v>10.62</v>
      </c>
      <c r="D7" s="215" t="s">
        <v>10</v>
      </c>
      <c r="E7" s="215">
        <v>223.35</v>
      </c>
      <c r="F7" s="214">
        <f>ROUND(C7*E7,0)</f>
        <v>2372</v>
      </c>
    </row>
    <row r="8" spans="1:6" ht="94.5">
      <c r="A8" s="8" t="s">
        <v>498</v>
      </c>
      <c r="B8" s="8" t="s">
        <v>14</v>
      </c>
      <c r="C8" s="214">
        <v>13.28</v>
      </c>
      <c r="D8" s="215" t="s">
        <v>10</v>
      </c>
      <c r="E8" s="207">
        <v>1149.1199999999999</v>
      </c>
      <c r="F8" s="213">
        <f>ROUND(C8*E8,0)</f>
        <v>15260</v>
      </c>
    </row>
    <row r="9" spans="1:6" ht="126">
      <c r="A9" s="8" t="s">
        <v>499</v>
      </c>
      <c r="B9" s="8" t="s">
        <v>416</v>
      </c>
      <c r="C9" s="213">
        <v>44.25</v>
      </c>
      <c r="D9" s="207" t="s">
        <v>10</v>
      </c>
      <c r="E9" s="213">
        <v>5829</v>
      </c>
      <c r="F9" s="213">
        <f>C9*E9</f>
        <v>257933.25</v>
      </c>
    </row>
    <row r="10" spans="1:6" ht="47.25">
      <c r="A10" s="8" t="s">
        <v>500</v>
      </c>
      <c r="B10" s="8" t="s">
        <v>354</v>
      </c>
      <c r="C10" s="213">
        <v>15.93</v>
      </c>
      <c r="D10" s="207" t="s">
        <v>10</v>
      </c>
      <c r="E10" s="207">
        <v>5489.86</v>
      </c>
      <c r="F10" s="213">
        <f t="shared" ref="F10:F11" si="0">ROUND(C10*E10,0)</f>
        <v>87453</v>
      </c>
    </row>
    <row r="11" spans="1:6" ht="139.5" customHeight="1">
      <c r="A11" s="8" t="s">
        <v>450</v>
      </c>
      <c r="B11" s="8" t="s">
        <v>419</v>
      </c>
      <c r="C11" s="207">
        <v>5.3129999999999997</v>
      </c>
      <c r="D11" s="207" t="s">
        <v>420</v>
      </c>
      <c r="E11" s="213">
        <v>65841.84</v>
      </c>
      <c r="F11" s="213">
        <f t="shared" si="0"/>
        <v>349818</v>
      </c>
    </row>
    <row r="12" spans="1:6" ht="15.75">
      <c r="A12" s="8">
        <v>8</v>
      </c>
      <c r="B12" s="8" t="s">
        <v>17</v>
      </c>
      <c r="C12" s="230"/>
      <c r="D12" s="230"/>
      <c r="E12" s="207"/>
      <c r="F12" s="214"/>
    </row>
    <row r="13" spans="1:6" ht="15.75">
      <c r="A13" s="9" t="s">
        <v>18</v>
      </c>
      <c r="B13" s="8" t="s">
        <v>19</v>
      </c>
      <c r="C13" s="213">
        <v>25.88</v>
      </c>
      <c r="D13" s="207" t="s">
        <v>10</v>
      </c>
      <c r="E13" s="207">
        <v>907.31</v>
      </c>
      <c r="F13" s="214">
        <f>C13*E13</f>
        <v>23481.182799999999</v>
      </c>
    </row>
    <row r="14" spans="1:6" ht="15.75">
      <c r="A14" s="8" t="s">
        <v>20</v>
      </c>
      <c r="B14" s="8" t="s">
        <v>451</v>
      </c>
      <c r="C14" s="213">
        <v>10.62</v>
      </c>
      <c r="D14" s="207" t="s">
        <v>10</v>
      </c>
      <c r="E14" s="207">
        <v>403.07</v>
      </c>
      <c r="F14" s="214">
        <f t="shared" ref="F14:F17" si="1">C14*E14</f>
        <v>4280.6034</v>
      </c>
    </row>
    <row r="15" spans="1:6" ht="15.75">
      <c r="A15" s="8" t="s">
        <v>22</v>
      </c>
      <c r="B15" s="8" t="s">
        <v>23</v>
      </c>
      <c r="C15" s="213">
        <v>13.28</v>
      </c>
      <c r="D15" s="207" t="s">
        <v>10</v>
      </c>
      <c r="E15" s="207">
        <v>863.23</v>
      </c>
      <c r="F15" s="214">
        <f t="shared" si="1"/>
        <v>11463.6944</v>
      </c>
    </row>
    <row r="16" spans="1:6" ht="15.75">
      <c r="A16" s="8" t="s">
        <v>24</v>
      </c>
      <c r="B16" s="8" t="s">
        <v>25</v>
      </c>
      <c r="C16" s="213">
        <v>51.75</v>
      </c>
      <c r="D16" s="207" t="s">
        <v>10</v>
      </c>
      <c r="E16" s="207">
        <v>541.66999999999996</v>
      </c>
      <c r="F16" s="214">
        <f t="shared" si="1"/>
        <v>28031.422499999997</v>
      </c>
    </row>
    <row r="17" spans="1:7" ht="15.75">
      <c r="A17" s="8" t="s">
        <v>26</v>
      </c>
      <c r="B17" s="8" t="s">
        <v>27</v>
      </c>
      <c r="C17" s="213">
        <v>116.82</v>
      </c>
      <c r="D17" s="207" t="s">
        <v>10</v>
      </c>
      <c r="E17" s="207">
        <v>177.16</v>
      </c>
      <c r="F17" s="214">
        <f t="shared" si="1"/>
        <v>20695.831199999997</v>
      </c>
    </row>
    <row r="18" spans="1:7" ht="15.75">
      <c r="A18" s="8"/>
      <c r="B18" s="8"/>
      <c r="C18" s="207"/>
      <c r="D18" s="207"/>
      <c r="E18" s="207" t="s">
        <v>28</v>
      </c>
      <c r="F18" s="193">
        <f>SUM(F5:F17)</f>
        <v>815913.46429999999</v>
      </c>
    </row>
    <row r="19" spans="1:7" ht="21" customHeight="1">
      <c r="C19" s="206"/>
      <c r="D19" s="206"/>
      <c r="E19" s="206"/>
      <c r="F19" s="206"/>
    </row>
    <row r="20" spans="1:7" ht="50.25" customHeight="1">
      <c r="B20" s="337" t="s">
        <v>543</v>
      </c>
      <c r="C20" s="337"/>
      <c r="D20" s="337"/>
      <c r="E20" s="337"/>
      <c r="F20" s="337"/>
      <c r="G20" s="2"/>
    </row>
  </sheetData>
  <mergeCells count="4">
    <mergeCell ref="A1:F1"/>
    <mergeCell ref="A2:F2"/>
    <mergeCell ref="A3:F3"/>
    <mergeCell ref="B20:F20"/>
  </mergeCell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dimension ref="A1:I21"/>
  <sheetViews>
    <sheetView topLeftCell="A10" workbookViewId="0">
      <selection activeCell="F15" sqref="F15"/>
    </sheetView>
  </sheetViews>
  <sheetFormatPr defaultRowHeight="15"/>
  <cols>
    <col min="1" max="1" width="7.7109375" customWidth="1"/>
    <col min="2" max="2" width="41.7109375" customWidth="1"/>
    <col min="3" max="3" width="9.85546875" customWidth="1"/>
    <col min="4" max="4" width="11.28515625" customWidth="1"/>
    <col min="5" max="5" width="9.7109375" customWidth="1"/>
    <col min="6" max="6" width="14.85546875" customWidth="1"/>
  </cols>
  <sheetData>
    <row r="1" spans="1:9" ht="21">
      <c r="A1" s="269" t="s">
        <v>0</v>
      </c>
      <c r="B1" s="269"/>
      <c r="C1" s="269"/>
      <c r="D1" s="269"/>
      <c r="E1" s="269"/>
      <c r="F1" s="269"/>
      <c r="G1" s="39"/>
      <c r="H1" s="39"/>
      <c r="I1" s="39"/>
    </row>
    <row r="2" spans="1:9" ht="18.75">
      <c r="A2" s="269" t="s">
        <v>1</v>
      </c>
      <c r="B2" s="269"/>
      <c r="C2" s="269"/>
      <c r="D2" s="269"/>
      <c r="E2" s="269"/>
      <c r="F2" s="269"/>
      <c r="G2" s="20"/>
      <c r="H2" s="20"/>
      <c r="I2" s="20"/>
    </row>
    <row r="3" spans="1:9" ht="31.5" customHeight="1">
      <c r="A3" s="252" t="s">
        <v>65</v>
      </c>
      <c r="B3" s="289"/>
      <c r="C3" s="289"/>
      <c r="D3" s="289"/>
      <c r="E3" s="289"/>
      <c r="F3" s="289"/>
      <c r="G3" s="40"/>
      <c r="H3" s="40"/>
    </row>
    <row r="4" spans="1:9">
      <c r="A4" s="22" t="s">
        <v>34</v>
      </c>
      <c r="B4" s="22" t="s">
        <v>35</v>
      </c>
      <c r="C4" s="41" t="s">
        <v>56</v>
      </c>
      <c r="D4" s="41" t="s">
        <v>66</v>
      </c>
      <c r="E4" s="41" t="s">
        <v>67</v>
      </c>
      <c r="F4" s="41" t="s">
        <v>68</v>
      </c>
    </row>
    <row r="5" spans="1:9" ht="114.75">
      <c r="A5" s="23" t="s">
        <v>57</v>
      </c>
      <c r="B5" s="26" t="s">
        <v>40</v>
      </c>
      <c r="C5" s="28">
        <v>54.88</v>
      </c>
      <c r="D5" s="28" t="s">
        <v>44</v>
      </c>
      <c r="E5" s="28">
        <v>120.53</v>
      </c>
      <c r="F5" s="27">
        <f>E5*C5</f>
        <v>6614.6864000000005</v>
      </c>
    </row>
    <row r="6" spans="1:9" ht="65.25" thickBot="1">
      <c r="A6" s="23" t="s">
        <v>69</v>
      </c>
      <c r="B6" s="42" t="s">
        <v>70</v>
      </c>
      <c r="C6" s="43">
        <v>18.29</v>
      </c>
      <c r="D6" s="44" t="s">
        <v>71</v>
      </c>
      <c r="E6" s="44">
        <v>351.48</v>
      </c>
      <c r="F6" s="27">
        <f t="shared" ref="F6:F14" si="0">E6*C6</f>
        <v>6428.5691999999999</v>
      </c>
    </row>
    <row r="7" spans="1:9" ht="63.75">
      <c r="A7" s="23" t="s">
        <v>60</v>
      </c>
      <c r="B7" s="26" t="s">
        <v>46</v>
      </c>
      <c r="C7" s="28">
        <v>30</v>
      </c>
      <c r="D7" s="28" t="s">
        <v>44</v>
      </c>
      <c r="E7" s="28">
        <v>1149.1199999999999</v>
      </c>
      <c r="F7" s="27">
        <f t="shared" si="0"/>
        <v>34473.599999999999</v>
      </c>
    </row>
    <row r="8" spans="1:9" ht="114" customHeight="1">
      <c r="A8" s="23" t="s">
        <v>15</v>
      </c>
      <c r="B8" s="26" t="s">
        <v>72</v>
      </c>
      <c r="C8" s="28">
        <v>52.67</v>
      </c>
      <c r="D8" s="28" t="s">
        <v>44</v>
      </c>
      <c r="E8" s="28">
        <v>5829</v>
      </c>
      <c r="F8" s="27">
        <f t="shared" si="0"/>
        <v>307013.43</v>
      </c>
    </row>
    <row r="9" spans="1:9">
      <c r="A9" s="23">
        <v>5</v>
      </c>
      <c r="B9" s="45" t="s">
        <v>17</v>
      </c>
      <c r="C9" s="28"/>
      <c r="D9" s="28"/>
      <c r="E9" s="28"/>
      <c r="F9" s="27">
        <f t="shared" si="0"/>
        <v>0</v>
      </c>
    </row>
    <row r="10" spans="1:9" ht="15.75">
      <c r="A10" s="23">
        <v>6</v>
      </c>
      <c r="B10" s="26" t="s">
        <v>73</v>
      </c>
      <c r="C10" s="28">
        <v>22.64</v>
      </c>
      <c r="D10" s="28" t="s">
        <v>44</v>
      </c>
      <c r="E10" s="28">
        <v>778.47</v>
      </c>
      <c r="F10" s="27">
        <f t="shared" si="0"/>
        <v>17624.560799999999</v>
      </c>
    </row>
    <row r="11" spans="1:9" ht="15.75">
      <c r="A11" s="23">
        <v>7</v>
      </c>
      <c r="B11" s="26" t="s">
        <v>74</v>
      </c>
      <c r="C11" s="28">
        <v>18.29</v>
      </c>
      <c r="D11" s="28" t="s">
        <v>44</v>
      </c>
      <c r="E11" s="28">
        <v>415.78</v>
      </c>
      <c r="F11" s="27">
        <f t="shared" si="0"/>
        <v>7604.6161999999995</v>
      </c>
    </row>
    <row r="12" spans="1:9" ht="17.25" customHeight="1">
      <c r="A12" s="23">
        <v>8</v>
      </c>
      <c r="B12" s="26" t="s">
        <v>75</v>
      </c>
      <c r="C12" s="28">
        <v>45.29</v>
      </c>
      <c r="D12" s="28" t="s">
        <v>44</v>
      </c>
      <c r="E12" s="28">
        <v>415.78</v>
      </c>
      <c r="F12" s="27">
        <f t="shared" si="0"/>
        <v>18830.676199999998</v>
      </c>
    </row>
    <row r="13" spans="1:9" ht="15.75">
      <c r="A13" s="23">
        <v>9</v>
      </c>
      <c r="B13" s="26" t="s">
        <v>76</v>
      </c>
      <c r="C13" s="28">
        <v>30</v>
      </c>
      <c r="D13" s="28" t="s">
        <v>44</v>
      </c>
      <c r="E13" s="28">
        <v>719.8</v>
      </c>
      <c r="F13" s="27">
        <f t="shared" si="0"/>
        <v>21594</v>
      </c>
    </row>
    <row r="14" spans="1:9" ht="17.25" customHeight="1">
      <c r="A14" s="23">
        <v>10</v>
      </c>
      <c r="B14" s="26" t="s">
        <v>54</v>
      </c>
      <c r="C14" s="28">
        <v>54.88</v>
      </c>
      <c r="D14" s="28" t="s">
        <v>44</v>
      </c>
      <c r="E14" s="28">
        <v>169.47</v>
      </c>
      <c r="F14" s="27">
        <f t="shared" si="0"/>
        <v>9300.5136000000002</v>
      </c>
    </row>
    <row r="15" spans="1:9" s="33" customFormat="1" ht="15" customHeight="1">
      <c r="A15" s="46"/>
      <c r="B15" s="47"/>
      <c r="C15" s="290" t="s">
        <v>77</v>
      </c>
      <c r="D15" s="290"/>
      <c r="E15" s="290"/>
      <c r="F15" s="48">
        <f>SUM(F5:F14)</f>
        <v>429484.65239999996</v>
      </c>
    </row>
    <row r="16" spans="1:9" s="33" customFormat="1" ht="23.25" customHeight="1">
      <c r="A16" s="49"/>
      <c r="B16" s="50"/>
      <c r="C16" s="51"/>
      <c r="D16" s="51"/>
      <c r="E16" s="51"/>
      <c r="F16" s="52"/>
    </row>
    <row r="17" spans="2:6" ht="62.25" customHeight="1">
      <c r="B17" s="254" t="s">
        <v>78</v>
      </c>
      <c r="C17" s="254"/>
      <c r="D17" s="254"/>
      <c r="E17" s="254"/>
      <c r="F17" s="254"/>
    </row>
    <row r="18" spans="2:6">
      <c r="E18" s="53"/>
    </row>
    <row r="21" spans="2:6" ht="15.75" customHeight="1"/>
  </sheetData>
  <mergeCells count="5">
    <mergeCell ref="A1:F1"/>
    <mergeCell ref="A2:F2"/>
    <mergeCell ref="A3:F3"/>
    <mergeCell ref="C15:E15"/>
    <mergeCell ref="B17:F17"/>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H17"/>
  <sheetViews>
    <sheetView topLeftCell="A10" workbookViewId="0">
      <selection activeCell="H14" sqref="H14"/>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1" customWidth="1"/>
    <col min="8" max="8" width="12.140625" customWidth="1"/>
  </cols>
  <sheetData>
    <row r="1" spans="1:8" ht="18.75">
      <c r="A1" s="248" t="s">
        <v>0</v>
      </c>
      <c r="B1" s="249"/>
      <c r="C1" s="249"/>
      <c r="D1" s="249"/>
      <c r="E1" s="249"/>
      <c r="F1" s="249"/>
      <c r="G1" s="249"/>
      <c r="H1" s="249"/>
    </row>
    <row r="2" spans="1:8" ht="18.75">
      <c r="A2" s="250" t="s">
        <v>1</v>
      </c>
      <c r="B2" s="251"/>
      <c r="C2" s="251"/>
      <c r="D2" s="251"/>
      <c r="E2" s="251"/>
      <c r="F2" s="251"/>
      <c r="G2" s="251"/>
      <c r="H2" s="251"/>
    </row>
    <row r="3" spans="1:8" ht="30.75" customHeight="1">
      <c r="A3" s="252" t="s">
        <v>172</v>
      </c>
      <c r="B3" s="252"/>
      <c r="C3" s="252"/>
      <c r="D3" s="252"/>
      <c r="E3" s="252"/>
      <c r="F3" s="252"/>
      <c r="G3" s="252"/>
      <c r="H3" s="252"/>
    </row>
    <row r="4" spans="1:8">
      <c r="A4" s="22" t="s">
        <v>34</v>
      </c>
      <c r="B4" s="22" t="s">
        <v>35</v>
      </c>
      <c r="C4" s="22">
        <v>1</v>
      </c>
      <c r="D4" s="22">
        <v>2</v>
      </c>
      <c r="E4" s="22" t="s">
        <v>36</v>
      </c>
      <c r="F4" s="22" t="s">
        <v>5</v>
      </c>
      <c r="G4" s="41" t="s">
        <v>6</v>
      </c>
      <c r="H4" s="22" t="s">
        <v>7</v>
      </c>
    </row>
    <row r="5" spans="1:8" ht="114.75">
      <c r="A5" s="23" t="s">
        <v>57</v>
      </c>
      <c r="B5" s="26" t="s">
        <v>40</v>
      </c>
      <c r="C5" s="27">
        <v>9.06</v>
      </c>
      <c r="D5" s="28">
        <v>19.739999999999998</v>
      </c>
      <c r="E5" s="27">
        <v>21.16</v>
      </c>
      <c r="F5" s="28" t="s">
        <v>41</v>
      </c>
      <c r="G5" s="25">
        <v>120.53</v>
      </c>
      <c r="H5" s="31">
        <f t="shared" ref="H5:H13" si="0">E5*G5</f>
        <v>2550.4148</v>
      </c>
    </row>
    <row r="6" spans="1:8" ht="63.75">
      <c r="A6" s="23" t="s">
        <v>173</v>
      </c>
      <c r="B6" s="26" t="s">
        <v>46</v>
      </c>
      <c r="C6" s="27">
        <v>0.95</v>
      </c>
      <c r="D6" s="28">
        <v>13.14</v>
      </c>
      <c r="E6" s="27">
        <v>24.3</v>
      </c>
      <c r="F6" s="28" t="s">
        <v>44</v>
      </c>
      <c r="G6" s="25">
        <v>1149.1199999999999</v>
      </c>
      <c r="H6" s="31">
        <f t="shared" si="0"/>
        <v>27923.615999999998</v>
      </c>
    </row>
    <row r="7" spans="1:8" ht="102">
      <c r="A7" s="80" t="s">
        <v>174</v>
      </c>
      <c r="B7" s="26" t="s">
        <v>72</v>
      </c>
      <c r="C7" s="27"/>
      <c r="D7" s="27"/>
      <c r="E7" s="27">
        <v>38.33</v>
      </c>
      <c r="F7" s="28" t="s">
        <v>44</v>
      </c>
      <c r="G7" s="25">
        <v>5829</v>
      </c>
      <c r="H7" s="31">
        <f t="shared" si="0"/>
        <v>223425.56999999998</v>
      </c>
    </row>
    <row r="8" spans="1:8" ht="18.75">
      <c r="A8" s="23">
        <v>4</v>
      </c>
      <c r="B8" s="30" t="s">
        <v>49</v>
      </c>
      <c r="C8" s="27"/>
      <c r="D8" s="66"/>
      <c r="E8" s="27"/>
      <c r="F8" s="28"/>
      <c r="G8" s="28"/>
      <c r="H8" s="31">
        <f t="shared" si="0"/>
        <v>0</v>
      </c>
    </row>
    <row r="9" spans="1:8" ht="18.75">
      <c r="A9" s="23">
        <v>5</v>
      </c>
      <c r="B9" s="30" t="s">
        <v>49</v>
      </c>
      <c r="C9" s="27"/>
      <c r="D9" s="66"/>
      <c r="E9" s="27"/>
      <c r="F9" s="28"/>
      <c r="G9" s="28"/>
      <c r="H9" s="31">
        <f t="shared" si="0"/>
        <v>0</v>
      </c>
    </row>
    <row r="10" spans="1:8" ht="15.75">
      <c r="A10" s="23">
        <v>6</v>
      </c>
      <c r="B10" s="26" t="s">
        <v>175</v>
      </c>
      <c r="C10" s="27">
        <v>0.56999999999999995</v>
      </c>
      <c r="D10" s="28">
        <v>7.82</v>
      </c>
      <c r="E10" s="27">
        <v>16.48</v>
      </c>
      <c r="F10" s="28" t="s">
        <v>44</v>
      </c>
      <c r="G10" s="28">
        <v>907.31</v>
      </c>
      <c r="H10" s="31">
        <f t="shared" si="0"/>
        <v>14952.468799999999</v>
      </c>
    </row>
    <row r="11" spans="1:8" ht="15.75">
      <c r="A11" s="23">
        <v>7</v>
      </c>
      <c r="B11" s="26" t="s">
        <v>176</v>
      </c>
      <c r="C11" s="27">
        <v>3.7</v>
      </c>
      <c r="D11" s="28">
        <v>5.18</v>
      </c>
      <c r="E11" s="27">
        <v>32.96</v>
      </c>
      <c r="F11" s="28" t="s">
        <v>44</v>
      </c>
      <c r="G11" s="28">
        <v>541.66999999999996</v>
      </c>
      <c r="H11" s="31">
        <f t="shared" si="0"/>
        <v>17853.443199999998</v>
      </c>
    </row>
    <row r="12" spans="1:8" ht="15.75">
      <c r="A12" s="23">
        <v>8</v>
      </c>
      <c r="B12" s="26" t="s">
        <v>53</v>
      </c>
      <c r="C12" s="27">
        <v>4.3499999999999996</v>
      </c>
      <c r="D12" s="28">
        <v>13.14</v>
      </c>
      <c r="E12" s="27">
        <v>24.3</v>
      </c>
      <c r="F12" s="28" t="s">
        <v>44</v>
      </c>
      <c r="G12" s="28">
        <v>863.23</v>
      </c>
      <c r="H12" s="31">
        <f t="shared" si="0"/>
        <v>20976.489000000001</v>
      </c>
    </row>
    <row r="13" spans="1:8" ht="15.75">
      <c r="A13" s="23">
        <v>9</v>
      </c>
      <c r="B13" s="26" t="s">
        <v>54</v>
      </c>
      <c r="C13" s="27">
        <v>9.06</v>
      </c>
      <c r="D13" s="28">
        <v>19.739999999999998</v>
      </c>
      <c r="E13" s="27">
        <v>21.16</v>
      </c>
      <c r="F13" s="28" t="s">
        <v>44</v>
      </c>
      <c r="G13" s="28">
        <v>177.16</v>
      </c>
      <c r="H13" s="31">
        <f t="shared" si="0"/>
        <v>3748.7055999999998</v>
      </c>
    </row>
    <row r="14" spans="1:8">
      <c r="A14" s="31"/>
      <c r="B14" s="253"/>
      <c r="C14" s="253"/>
      <c r="D14" s="253"/>
      <c r="E14" s="253"/>
      <c r="F14" s="253"/>
      <c r="G14" s="253"/>
      <c r="H14" s="27">
        <f>SUM(H5:H13)</f>
        <v>311430.70739999996</v>
      </c>
    </row>
    <row r="15" spans="1:8">
      <c r="A15" s="33"/>
      <c r="B15" s="34"/>
      <c r="C15" s="34"/>
      <c r="D15" s="34"/>
      <c r="E15" s="34"/>
      <c r="F15" s="34"/>
      <c r="G15" s="34"/>
      <c r="H15" s="35"/>
    </row>
    <row r="16" spans="1:8">
      <c r="A16" s="33"/>
      <c r="B16" s="34"/>
      <c r="C16" s="34"/>
      <c r="D16" s="34"/>
      <c r="E16" s="34"/>
      <c r="F16" s="34"/>
      <c r="G16" s="34"/>
      <c r="H16" s="35"/>
    </row>
    <row r="17" spans="2:8" ht="41.25" customHeight="1">
      <c r="B17" s="254" t="s">
        <v>177</v>
      </c>
      <c r="C17" s="254"/>
      <c r="D17" s="254"/>
      <c r="E17" s="254"/>
      <c r="F17" s="254"/>
      <c r="G17" s="254"/>
      <c r="H17" s="254"/>
    </row>
  </sheetData>
  <mergeCells count="5">
    <mergeCell ref="A1:H1"/>
    <mergeCell ref="A2:H2"/>
    <mergeCell ref="A3:H3"/>
    <mergeCell ref="B14:G14"/>
    <mergeCell ref="B17:H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G19"/>
  <sheetViews>
    <sheetView topLeftCell="A13" workbookViewId="0">
      <selection activeCell="A16" sqref="A16:XFD16"/>
    </sheetView>
  </sheetViews>
  <sheetFormatPr defaultRowHeight="15"/>
  <cols>
    <col min="1" max="1" width="7.85546875" style="1" customWidth="1"/>
    <col min="2" max="2" width="50.7109375" style="1" customWidth="1"/>
    <col min="3" max="3" width="11.85546875" style="10" customWidth="1"/>
    <col min="4" max="4" width="7.5703125" style="10" customWidth="1"/>
    <col min="5" max="5" width="12.42578125" style="10" customWidth="1"/>
    <col min="6" max="6" width="15.140625" style="10" customWidth="1"/>
    <col min="7" max="16384" width="9.140625" style="1"/>
  </cols>
  <sheetData>
    <row r="1" spans="1:6" ht="18.75">
      <c r="A1" s="291" t="s">
        <v>0</v>
      </c>
      <c r="B1" s="292"/>
      <c r="C1" s="292"/>
      <c r="D1" s="292"/>
      <c r="E1" s="292"/>
      <c r="F1" s="293"/>
    </row>
    <row r="2" spans="1:6" ht="18.75">
      <c r="A2" s="291" t="s">
        <v>1</v>
      </c>
      <c r="B2" s="292"/>
      <c r="C2" s="292"/>
      <c r="D2" s="292"/>
      <c r="E2" s="292"/>
      <c r="F2" s="293"/>
    </row>
    <row r="3" spans="1:6" ht="44.25" customHeight="1">
      <c r="A3" s="294" t="s">
        <v>554</v>
      </c>
      <c r="B3" s="295"/>
      <c r="C3" s="295"/>
      <c r="D3" s="295"/>
      <c r="E3" s="295"/>
      <c r="F3" s="296"/>
    </row>
    <row r="4" spans="1:6" ht="32.25" customHeight="1">
      <c r="A4" s="7" t="s">
        <v>2</v>
      </c>
      <c r="B4" s="7" t="s">
        <v>3</v>
      </c>
      <c r="C4" s="184" t="s">
        <v>4</v>
      </c>
      <c r="D4" s="184" t="s">
        <v>5</v>
      </c>
      <c r="E4" s="184" t="s">
        <v>6</v>
      </c>
      <c r="F4" s="184" t="s">
        <v>7</v>
      </c>
    </row>
    <row r="5" spans="1:6" ht="32.25" customHeight="1">
      <c r="A5" s="8">
        <v>1</v>
      </c>
      <c r="B5" s="8" t="s">
        <v>265</v>
      </c>
      <c r="C5" s="184">
        <v>40</v>
      </c>
      <c r="D5" s="184" t="s">
        <v>38</v>
      </c>
      <c r="E5" s="184">
        <v>261.12</v>
      </c>
      <c r="F5" s="185">
        <f>C5*E5</f>
        <v>10444.799999999999</v>
      </c>
    </row>
    <row r="6" spans="1:6" ht="173.25">
      <c r="A6" s="8" t="s">
        <v>364</v>
      </c>
      <c r="B6" s="8" t="s">
        <v>9</v>
      </c>
      <c r="C6" s="186">
        <v>26.43</v>
      </c>
      <c r="D6" s="187" t="s">
        <v>10</v>
      </c>
      <c r="E6" s="187">
        <v>120.53</v>
      </c>
      <c r="F6" s="186">
        <f>ROUND(C6*E6,0)</f>
        <v>3186</v>
      </c>
    </row>
    <row r="7" spans="1:6" ht="110.25">
      <c r="A7" s="8" t="s">
        <v>365</v>
      </c>
      <c r="B7" s="8" t="s">
        <v>12</v>
      </c>
      <c r="C7" s="186">
        <v>9.91</v>
      </c>
      <c r="D7" s="187" t="s">
        <v>10</v>
      </c>
      <c r="E7" s="187">
        <v>223.35</v>
      </c>
      <c r="F7" s="186">
        <f>ROUND(C7*E7,0)</f>
        <v>2213</v>
      </c>
    </row>
    <row r="8" spans="1:6" ht="94.5">
      <c r="A8" s="8" t="s">
        <v>366</v>
      </c>
      <c r="B8" s="8" t="s">
        <v>14</v>
      </c>
      <c r="C8" s="186">
        <v>16.53</v>
      </c>
      <c r="D8" s="187" t="s">
        <v>10</v>
      </c>
      <c r="E8" s="184">
        <v>1149.1199999999999</v>
      </c>
      <c r="F8" s="185">
        <f>ROUND(C8*E8,0)</f>
        <v>18995</v>
      </c>
    </row>
    <row r="9" spans="1:6" ht="47.25">
      <c r="A9" s="8" t="s">
        <v>367</v>
      </c>
      <c r="B9" s="8" t="s">
        <v>368</v>
      </c>
      <c r="C9" s="186">
        <v>19.82</v>
      </c>
      <c r="D9" s="187" t="s">
        <v>10</v>
      </c>
      <c r="E9" s="184">
        <v>5829</v>
      </c>
      <c r="F9" s="185">
        <f>ROUND(C9*E9,0)</f>
        <v>115531</v>
      </c>
    </row>
    <row r="10" spans="1:6" ht="15.75">
      <c r="A10" s="8">
        <v>6</v>
      </c>
      <c r="B10" s="8" t="s">
        <v>17</v>
      </c>
      <c r="C10" s="188"/>
      <c r="D10" s="188"/>
      <c r="E10" s="184"/>
      <c r="F10" s="186"/>
    </row>
    <row r="11" spans="1:6" ht="15.75">
      <c r="A11" s="9" t="s">
        <v>18</v>
      </c>
      <c r="B11" s="7" t="s">
        <v>370</v>
      </c>
      <c r="C11" s="184">
        <v>8.52</v>
      </c>
      <c r="D11" s="184" t="s">
        <v>375</v>
      </c>
      <c r="E11" s="184">
        <v>907.31</v>
      </c>
      <c r="F11" s="186">
        <f>C11*E11</f>
        <v>7730.2811999999994</v>
      </c>
    </row>
    <row r="12" spans="1:6" ht="15.75">
      <c r="A12" s="8" t="s">
        <v>20</v>
      </c>
      <c r="B12" s="7" t="s">
        <v>409</v>
      </c>
      <c r="C12" s="184">
        <v>9.91</v>
      </c>
      <c r="D12" s="184" t="s">
        <v>375</v>
      </c>
      <c r="E12" s="184">
        <v>403.07</v>
      </c>
      <c r="F12" s="186">
        <f t="shared" ref="F12:F15" si="0">C12*E12</f>
        <v>3994.4236999999998</v>
      </c>
    </row>
    <row r="13" spans="1:6" ht="15.75">
      <c r="A13" s="8" t="s">
        <v>22</v>
      </c>
      <c r="B13" s="7" t="s">
        <v>372</v>
      </c>
      <c r="C13" s="184">
        <v>17.05</v>
      </c>
      <c r="D13" s="184" t="s">
        <v>375</v>
      </c>
      <c r="E13" s="184">
        <v>541.66999999999996</v>
      </c>
      <c r="F13" s="186">
        <f t="shared" si="0"/>
        <v>9235.4735000000001</v>
      </c>
    </row>
    <row r="14" spans="1:6" ht="15.75">
      <c r="A14" s="8" t="s">
        <v>24</v>
      </c>
      <c r="B14" s="7" t="s">
        <v>373</v>
      </c>
      <c r="C14" s="184">
        <v>16.53</v>
      </c>
      <c r="D14" s="184" t="s">
        <v>375</v>
      </c>
      <c r="E14" s="184">
        <v>863.23</v>
      </c>
      <c r="F14" s="186">
        <f t="shared" si="0"/>
        <v>14269.191900000002</v>
      </c>
    </row>
    <row r="15" spans="1:6" ht="15.75">
      <c r="A15" s="8" t="s">
        <v>26</v>
      </c>
      <c r="B15" s="7" t="s">
        <v>361</v>
      </c>
      <c r="C15" s="184">
        <v>26.43</v>
      </c>
      <c r="D15" s="184" t="s">
        <v>375</v>
      </c>
      <c r="E15" s="184">
        <v>177.16</v>
      </c>
      <c r="F15" s="186">
        <f t="shared" si="0"/>
        <v>4682.3387999999995</v>
      </c>
    </row>
    <row r="16" spans="1:6" s="203" customFormat="1" ht="15.75">
      <c r="A16" s="199"/>
      <c r="B16" s="199"/>
      <c r="C16" s="207"/>
      <c r="D16" s="207"/>
      <c r="E16" s="207" t="s">
        <v>28</v>
      </c>
      <c r="F16" s="193">
        <f>SUM(F5:F15)</f>
        <v>190281.5091</v>
      </c>
    </row>
    <row r="17" spans="1:7" ht="15.75">
      <c r="A17" s="202"/>
      <c r="B17" s="202"/>
      <c r="C17" s="204"/>
      <c r="D17" s="204"/>
      <c r="E17" s="204"/>
      <c r="F17" s="205"/>
    </row>
    <row r="18" spans="1:7" ht="21" customHeight="1">
      <c r="A18" s="203"/>
      <c r="B18" s="203"/>
      <c r="C18" s="206"/>
      <c r="D18" s="206"/>
      <c r="E18" s="206"/>
      <c r="F18" s="206"/>
    </row>
    <row r="19" spans="1:7" ht="50.25" customHeight="1">
      <c r="A19" s="203"/>
      <c r="B19" s="254" t="s">
        <v>374</v>
      </c>
      <c r="C19" s="254"/>
      <c r="D19" s="254"/>
      <c r="E19" s="254"/>
      <c r="F19" s="254"/>
      <c r="G19" s="2"/>
    </row>
  </sheetData>
  <mergeCells count="4">
    <mergeCell ref="A1:F1"/>
    <mergeCell ref="A2:F2"/>
    <mergeCell ref="A3:F3"/>
    <mergeCell ref="B19:F19"/>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G18"/>
  <sheetViews>
    <sheetView topLeftCell="A10" workbookViewId="0">
      <selection activeCell="A16" sqref="A16:XFD16"/>
    </sheetView>
  </sheetViews>
  <sheetFormatPr defaultRowHeight="15"/>
  <cols>
    <col min="1" max="1" width="10.5703125" style="11" bestFit="1" customWidth="1"/>
    <col min="2" max="2" width="49" style="11" customWidth="1"/>
    <col min="3" max="3" width="13.42578125" style="11" customWidth="1"/>
    <col min="4" max="4" width="7.5703125" style="11" customWidth="1"/>
    <col min="5" max="5" width="14" style="11" customWidth="1"/>
    <col min="6" max="6" width="14.28515625" style="11" customWidth="1"/>
    <col min="7" max="16384" width="9.140625" style="1"/>
  </cols>
  <sheetData>
    <row r="1" spans="1:6" ht="18.75">
      <c r="A1" s="256" t="s">
        <v>0</v>
      </c>
      <c r="B1" s="256"/>
      <c r="C1" s="256"/>
      <c r="D1" s="256"/>
      <c r="E1" s="256"/>
      <c r="F1" s="256"/>
    </row>
    <row r="2" spans="1:6" ht="18.75">
      <c r="A2" s="256" t="s">
        <v>1</v>
      </c>
      <c r="B2" s="256"/>
      <c r="C2" s="256"/>
      <c r="D2" s="256"/>
      <c r="E2" s="256"/>
      <c r="F2" s="256"/>
    </row>
    <row r="3" spans="1:6" ht="44.25" customHeight="1">
      <c r="A3" s="285" t="s">
        <v>555</v>
      </c>
      <c r="B3" s="286"/>
      <c r="C3" s="286"/>
      <c r="D3" s="286"/>
      <c r="E3" s="286"/>
      <c r="F3" s="287"/>
    </row>
    <row r="4" spans="1:6">
      <c r="A4" s="7" t="s">
        <v>2</v>
      </c>
      <c r="B4" s="7" t="s">
        <v>3</v>
      </c>
      <c r="C4" s="7" t="s">
        <v>4</v>
      </c>
      <c r="D4" s="7" t="s">
        <v>5</v>
      </c>
      <c r="E4" s="7" t="s">
        <v>6</v>
      </c>
      <c r="F4" s="7" t="s">
        <v>7</v>
      </c>
    </row>
    <row r="5" spans="1:6" ht="41.25" customHeight="1">
      <c r="A5" s="8">
        <v>1</v>
      </c>
      <c r="B5" s="8" t="s">
        <v>265</v>
      </c>
      <c r="C5" s="8">
        <v>8</v>
      </c>
      <c r="D5" s="8" t="s">
        <v>38</v>
      </c>
      <c r="E5" s="8">
        <v>261.12</v>
      </c>
      <c r="F5" s="14">
        <f>C5*E5</f>
        <v>2088.96</v>
      </c>
    </row>
    <row r="6" spans="1:6" ht="173.25">
      <c r="A6" s="8" t="s">
        <v>364</v>
      </c>
      <c r="B6" s="8" t="s">
        <v>9</v>
      </c>
      <c r="C6" s="12">
        <v>12.27</v>
      </c>
      <c r="D6" s="13" t="s">
        <v>10</v>
      </c>
      <c r="E6" s="13">
        <v>120.53</v>
      </c>
      <c r="F6" s="12">
        <f>ROUND(C6*E6,0)</f>
        <v>1479</v>
      </c>
    </row>
    <row r="7" spans="1:6" ht="110.25">
      <c r="A7" s="8" t="s">
        <v>365</v>
      </c>
      <c r="B7" s="8" t="s">
        <v>12</v>
      </c>
      <c r="C7" s="12">
        <v>4.5999999999999996</v>
      </c>
      <c r="D7" s="13" t="s">
        <v>10</v>
      </c>
      <c r="E7" s="13">
        <v>223.35</v>
      </c>
      <c r="F7" s="12">
        <f>ROUND(C7*E7,0)</f>
        <v>1027</v>
      </c>
    </row>
    <row r="8" spans="1:6" ht="110.25">
      <c r="A8" s="8" t="s">
        <v>484</v>
      </c>
      <c r="B8" s="8" t="s">
        <v>14</v>
      </c>
      <c r="C8" s="12">
        <v>7.67</v>
      </c>
      <c r="D8" s="13" t="s">
        <v>10</v>
      </c>
      <c r="E8" s="8">
        <v>1149.1199999999999</v>
      </c>
      <c r="F8" s="14">
        <f>ROUND(C8*E8,0)</f>
        <v>8814</v>
      </c>
    </row>
    <row r="9" spans="1:6" ht="141.75">
      <c r="A9" s="8" t="s">
        <v>462</v>
      </c>
      <c r="B9" s="8" t="s">
        <v>16</v>
      </c>
      <c r="C9" s="14">
        <v>15.46</v>
      </c>
      <c r="D9" s="8" t="s">
        <v>10</v>
      </c>
      <c r="E9" s="14">
        <v>5829</v>
      </c>
      <c r="F9" s="14">
        <f>C9*E9</f>
        <v>90116.340000000011</v>
      </c>
    </row>
    <row r="10" spans="1:6" ht="15.75">
      <c r="A10" s="8">
        <v>6</v>
      </c>
      <c r="B10" s="8" t="s">
        <v>17</v>
      </c>
      <c r="C10" s="15"/>
      <c r="D10" s="15"/>
      <c r="E10" s="8"/>
      <c r="F10" s="12"/>
    </row>
    <row r="11" spans="1:6" ht="15.75">
      <c r="A11" s="9" t="s">
        <v>18</v>
      </c>
      <c r="B11" s="8" t="s">
        <v>19</v>
      </c>
      <c r="C11" s="14">
        <v>6.65</v>
      </c>
      <c r="D11" s="8" t="s">
        <v>10</v>
      </c>
      <c r="E11" s="8">
        <v>907.31</v>
      </c>
      <c r="F11" s="12">
        <f>C11*E11</f>
        <v>6033.6115</v>
      </c>
    </row>
    <row r="12" spans="1:6" ht="15.75">
      <c r="A12" s="8" t="s">
        <v>20</v>
      </c>
      <c r="B12" s="8" t="s">
        <v>21</v>
      </c>
      <c r="C12" s="14">
        <v>4.5999999999999996</v>
      </c>
      <c r="D12" s="8" t="s">
        <v>10</v>
      </c>
      <c r="E12" s="8">
        <v>418.87</v>
      </c>
      <c r="F12" s="12">
        <f t="shared" ref="F12:F15" si="0">C12*E12</f>
        <v>1926.8019999999999</v>
      </c>
    </row>
    <row r="13" spans="1:6" ht="15.75">
      <c r="A13" s="8" t="s">
        <v>22</v>
      </c>
      <c r="B13" s="8" t="s">
        <v>23</v>
      </c>
      <c r="C13" s="14">
        <v>7.67</v>
      </c>
      <c r="D13" s="8" t="s">
        <v>10</v>
      </c>
      <c r="E13" s="8">
        <v>863.23</v>
      </c>
      <c r="F13" s="12">
        <f t="shared" si="0"/>
        <v>6620.9741000000004</v>
      </c>
    </row>
    <row r="14" spans="1:6" ht="15.75">
      <c r="A14" s="8" t="s">
        <v>24</v>
      </c>
      <c r="B14" s="8" t="s">
        <v>25</v>
      </c>
      <c r="C14" s="14">
        <v>13.3</v>
      </c>
      <c r="D14" s="8" t="s">
        <v>10</v>
      </c>
      <c r="E14" s="8">
        <v>541.66999999999996</v>
      </c>
      <c r="F14" s="12">
        <f t="shared" si="0"/>
        <v>7204.2110000000002</v>
      </c>
    </row>
    <row r="15" spans="1:6" ht="15.75">
      <c r="A15" s="8" t="s">
        <v>26</v>
      </c>
      <c r="B15" s="8" t="s">
        <v>27</v>
      </c>
      <c r="C15" s="14">
        <v>12.27</v>
      </c>
      <c r="D15" s="8" t="s">
        <v>10</v>
      </c>
      <c r="E15" s="8">
        <v>177.16</v>
      </c>
      <c r="F15" s="12">
        <f t="shared" si="0"/>
        <v>2173.7532000000001</v>
      </c>
    </row>
    <row r="16" spans="1:6" s="225" customFormat="1" ht="12.75">
      <c r="A16" s="137"/>
      <c r="B16" s="137"/>
      <c r="C16" s="137"/>
      <c r="D16" s="137"/>
      <c r="E16" s="137" t="s">
        <v>28</v>
      </c>
      <c r="F16" s="222">
        <f>SUM(F5:F15)</f>
        <v>127484.65180000002</v>
      </c>
    </row>
    <row r="17" spans="2:7" ht="21" customHeight="1"/>
    <row r="18" spans="2:7" ht="50.25" customHeight="1">
      <c r="B18" s="257" t="s">
        <v>485</v>
      </c>
      <c r="C18" s="257"/>
      <c r="D18" s="257"/>
      <c r="E18" s="257"/>
      <c r="F18" s="257"/>
      <c r="G18" s="2"/>
    </row>
  </sheetData>
  <mergeCells count="4">
    <mergeCell ref="A1:F1"/>
    <mergeCell ref="A2:F2"/>
    <mergeCell ref="A3:F3"/>
    <mergeCell ref="B18:F18"/>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G20"/>
  <sheetViews>
    <sheetView tabSelected="1" topLeftCell="A16" zoomScale="85" zoomScaleNormal="85" workbookViewId="0">
      <selection activeCell="F6" sqref="F6"/>
    </sheetView>
  </sheetViews>
  <sheetFormatPr defaultRowHeight="15"/>
  <cols>
    <col min="1" max="1" width="10.5703125" style="10" bestFit="1" customWidth="1"/>
    <col min="2" max="2" width="58.85546875" style="5" customWidth="1"/>
    <col min="3" max="3" width="9.85546875" style="10" customWidth="1"/>
    <col min="4" max="4" width="12.42578125" style="10" customWidth="1"/>
    <col min="5" max="5" width="15.42578125" style="10" customWidth="1"/>
    <col min="6" max="6" width="15.28515625" style="10" customWidth="1"/>
    <col min="7" max="16384" width="9.140625" style="1"/>
  </cols>
  <sheetData>
    <row r="1" spans="1:6">
      <c r="A1" s="297" t="s">
        <v>0</v>
      </c>
      <c r="B1" s="297"/>
      <c r="C1" s="297"/>
      <c r="D1" s="297"/>
      <c r="E1" s="297"/>
      <c r="F1" s="297"/>
    </row>
    <row r="2" spans="1:6">
      <c r="A2" s="297" t="s">
        <v>1</v>
      </c>
      <c r="B2" s="297"/>
      <c r="C2" s="297"/>
      <c r="D2" s="297"/>
      <c r="E2" s="297"/>
      <c r="F2" s="297"/>
    </row>
    <row r="3" spans="1:6" ht="41.25" customHeight="1">
      <c r="A3" s="294" t="s">
        <v>576</v>
      </c>
      <c r="B3" s="295"/>
      <c r="C3" s="295"/>
      <c r="D3" s="295"/>
      <c r="E3" s="295"/>
      <c r="F3" s="296"/>
    </row>
    <row r="4" spans="1:6">
      <c r="A4" s="184" t="s">
        <v>2</v>
      </c>
      <c r="B4" s="352" t="s">
        <v>3</v>
      </c>
      <c r="C4" s="184" t="s">
        <v>4</v>
      </c>
      <c r="D4" s="184" t="s">
        <v>5</v>
      </c>
      <c r="E4" s="184" t="s">
        <v>6</v>
      </c>
      <c r="F4" s="184" t="s">
        <v>7</v>
      </c>
    </row>
    <row r="5" spans="1:6" ht="41.25" customHeight="1">
      <c r="A5" s="184">
        <v>1</v>
      </c>
      <c r="B5" s="352" t="s">
        <v>265</v>
      </c>
      <c r="C5" s="184">
        <v>5</v>
      </c>
      <c r="D5" s="184" t="s">
        <v>38</v>
      </c>
      <c r="E5" s="184">
        <v>261.12</v>
      </c>
      <c r="F5" s="185">
        <f>C5*E5</f>
        <v>1305.5999999999999</v>
      </c>
    </row>
    <row r="6" spans="1:6" ht="94.5">
      <c r="A6" s="184" t="s">
        <v>578</v>
      </c>
      <c r="B6" s="352" t="s">
        <v>9</v>
      </c>
      <c r="C6" s="186">
        <v>43.62</v>
      </c>
      <c r="D6" s="187" t="s">
        <v>10</v>
      </c>
      <c r="E6" s="187">
        <v>120.53</v>
      </c>
      <c r="F6" s="185">
        <f t="shared" ref="F6:F17" si="0">C6*E6</f>
        <v>5257.5185999999994</v>
      </c>
    </row>
    <row r="7" spans="1:6" ht="67.5">
      <c r="A7" s="184" t="s">
        <v>365</v>
      </c>
      <c r="B7" s="352" t="s">
        <v>12</v>
      </c>
      <c r="C7" s="186">
        <v>3.97</v>
      </c>
      <c r="D7" s="187" t="s">
        <v>10</v>
      </c>
      <c r="E7" s="187">
        <v>223.35</v>
      </c>
      <c r="F7" s="185">
        <f t="shared" si="0"/>
        <v>886.69950000000006</v>
      </c>
    </row>
    <row r="8" spans="1:6" ht="54">
      <c r="A8" s="184" t="s">
        <v>484</v>
      </c>
      <c r="B8" s="352" t="s">
        <v>14</v>
      </c>
      <c r="C8" s="186">
        <v>6.61</v>
      </c>
      <c r="D8" s="187" t="s">
        <v>10</v>
      </c>
      <c r="E8" s="184">
        <v>1149.1199999999999</v>
      </c>
      <c r="F8" s="185">
        <f t="shared" si="0"/>
        <v>7595.6831999999995</v>
      </c>
    </row>
    <row r="9" spans="1:6" ht="81">
      <c r="A9" s="184" t="s">
        <v>499</v>
      </c>
      <c r="B9" s="352" t="s">
        <v>416</v>
      </c>
      <c r="C9" s="185">
        <v>17.190000000000001</v>
      </c>
      <c r="D9" s="184" t="s">
        <v>10</v>
      </c>
      <c r="E9" s="185">
        <v>5829</v>
      </c>
      <c r="F9" s="185">
        <f t="shared" si="0"/>
        <v>100200.51000000001</v>
      </c>
    </row>
    <row r="10" spans="1:6" ht="27">
      <c r="A10" s="184" t="s">
        <v>104</v>
      </c>
      <c r="B10" s="352" t="s">
        <v>354</v>
      </c>
      <c r="C10" s="185">
        <v>7.56</v>
      </c>
      <c r="D10" s="184" t="s">
        <v>10</v>
      </c>
      <c r="E10" s="184">
        <v>5489.86</v>
      </c>
      <c r="F10" s="185">
        <f t="shared" si="0"/>
        <v>41503.341599999992</v>
      </c>
    </row>
    <row r="11" spans="1:6" ht="67.5">
      <c r="A11" s="184" t="s">
        <v>450</v>
      </c>
      <c r="B11" s="352" t="s">
        <v>419</v>
      </c>
      <c r="C11" s="184">
        <v>1.9650000000000001</v>
      </c>
      <c r="D11" s="184" t="s">
        <v>420</v>
      </c>
      <c r="E11" s="185">
        <v>65841.84</v>
      </c>
      <c r="F11" s="185">
        <f t="shared" si="0"/>
        <v>129379.2156</v>
      </c>
    </row>
    <row r="12" spans="1:6">
      <c r="A12" s="184">
        <v>8</v>
      </c>
      <c r="B12" s="352" t="s">
        <v>17</v>
      </c>
      <c r="C12" s="232"/>
      <c r="D12" s="232"/>
      <c r="E12" s="184"/>
      <c r="F12" s="185">
        <f t="shared" si="0"/>
        <v>0</v>
      </c>
    </row>
    <row r="13" spans="1:6">
      <c r="A13" s="192" t="s">
        <v>18</v>
      </c>
      <c r="B13" s="352" t="s">
        <v>421</v>
      </c>
      <c r="C13" s="185">
        <v>10.66</v>
      </c>
      <c r="D13" s="184" t="s">
        <v>10</v>
      </c>
      <c r="E13" s="184">
        <v>813.85</v>
      </c>
      <c r="F13" s="185">
        <f t="shared" si="0"/>
        <v>8675.6409999999996</v>
      </c>
    </row>
    <row r="14" spans="1:6">
      <c r="A14" s="184" t="s">
        <v>20</v>
      </c>
      <c r="B14" s="352" t="s">
        <v>422</v>
      </c>
      <c r="C14" s="185">
        <v>3.97</v>
      </c>
      <c r="D14" s="184" t="s">
        <v>10</v>
      </c>
      <c r="E14" s="184">
        <v>482.08</v>
      </c>
      <c r="F14" s="185">
        <f t="shared" si="0"/>
        <v>1913.8576</v>
      </c>
    </row>
    <row r="15" spans="1:6">
      <c r="A15" s="184" t="s">
        <v>22</v>
      </c>
      <c r="B15" s="352" t="s">
        <v>452</v>
      </c>
      <c r="C15" s="185">
        <v>6.61</v>
      </c>
      <c r="D15" s="184" t="s">
        <v>10</v>
      </c>
      <c r="E15" s="184">
        <v>752.51</v>
      </c>
      <c r="F15" s="185">
        <f t="shared" si="0"/>
        <v>4974.0911000000006</v>
      </c>
    </row>
    <row r="16" spans="1:6">
      <c r="A16" s="184" t="s">
        <v>24</v>
      </c>
      <c r="B16" s="352" t="s">
        <v>453</v>
      </c>
      <c r="C16" s="185">
        <v>21.32</v>
      </c>
      <c r="D16" s="184" t="s">
        <v>10</v>
      </c>
      <c r="E16" s="184">
        <v>434.67</v>
      </c>
      <c r="F16" s="185">
        <f t="shared" si="0"/>
        <v>9267.1643999999997</v>
      </c>
    </row>
    <row r="17" spans="1:7">
      <c r="A17" s="184" t="s">
        <v>26</v>
      </c>
      <c r="B17" s="352" t="s">
        <v>27</v>
      </c>
      <c r="C17" s="185">
        <v>43.62</v>
      </c>
      <c r="D17" s="184" t="s">
        <v>10</v>
      </c>
      <c r="E17" s="184">
        <v>177.16</v>
      </c>
      <c r="F17" s="185">
        <f t="shared" si="0"/>
        <v>7727.7191999999995</v>
      </c>
    </row>
    <row r="18" spans="1:7" s="203" customFormat="1">
      <c r="A18" s="338"/>
      <c r="B18" s="246"/>
      <c r="C18" s="338"/>
      <c r="D18" s="338"/>
      <c r="E18" s="338" t="s">
        <v>28</v>
      </c>
      <c r="F18" s="340">
        <f>SUM(F5:F17)</f>
        <v>318687.04180000001</v>
      </c>
    </row>
    <row r="19" spans="1:7" ht="21" customHeight="1"/>
    <row r="20" spans="1:7" ht="50.25" customHeight="1">
      <c r="B20" s="298" t="s">
        <v>577</v>
      </c>
      <c r="C20" s="298"/>
      <c r="D20" s="298"/>
      <c r="E20" s="298"/>
      <c r="F20" s="298"/>
      <c r="G20" s="2"/>
    </row>
  </sheetData>
  <mergeCells count="4">
    <mergeCell ref="A1:F1"/>
    <mergeCell ref="A2:F2"/>
    <mergeCell ref="A3:F3"/>
    <mergeCell ref="B20:F20"/>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G25"/>
  <sheetViews>
    <sheetView topLeftCell="A13" workbookViewId="0">
      <selection activeCell="A19" sqref="A19:XFD19"/>
    </sheetView>
  </sheetViews>
  <sheetFormatPr defaultRowHeight="15"/>
  <cols>
    <col min="1" max="1" width="8.28515625" style="10" customWidth="1"/>
    <col min="2" max="2" width="56.85546875" style="6" customWidth="1"/>
    <col min="3" max="3" width="11.5703125" style="11" customWidth="1"/>
    <col min="4" max="4" width="7.5703125" style="11" customWidth="1"/>
    <col min="5" max="5" width="13.42578125" style="11" customWidth="1"/>
    <col min="6" max="6" width="14.5703125" style="11" customWidth="1"/>
    <col min="7" max="16384" width="9.140625" style="1"/>
  </cols>
  <sheetData>
    <row r="1" spans="1:6" ht="18.75">
      <c r="A1" s="255" t="s">
        <v>0</v>
      </c>
      <c r="B1" s="255"/>
      <c r="C1" s="255"/>
      <c r="D1" s="255"/>
      <c r="E1" s="255"/>
      <c r="F1" s="255"/>
    </row>
    <row r="2" spans="1:6" ht="18.75">
      <c r="A2" s="255" t="s">
        <v>1</v>
      </c>
      <c r="B2" s="255"/>
      <c r="C2" s="255"/>
      <c r="D2" s="255"/>
      <c r="E2" s="255"/>
      <c r="F2" s="255"/>
    </row>
    <row r="3" spans="1:6" ht="51" customHeight="1">
      <c r="A3" s="294" t="s">
        <v>556</v>
      </c>
      <c r="B3" s="295"/>
      <c r="C3" s="295"/>
      <c r="D3" s="295"/>
      <c r="E3" s="295"/>
      <c r="F3" s="296"/>
    </row>
    <row r="4" spans="1:6">
      <c r="A4" s="207" t="s">
        <v>2</v>
      </c>
      <c r="B4" s="3" t="s">
        <v>3</v>
      </c>
      <c r="C4" s="7" t="s">
        <v>4</v>
      </c>
      <c r="D4" s="7" t="s">
        <v>5</v>
      </c>
      <c r="E4" s="7" t="s">
        <v>6</v>
      </c>
      <c r="F4" s="7" t="s">
        <v>7</v>
      </c>
    </row>
    <row r="5" spans="1:6" ht="31.5">
      <c r="A5" s="207">
        <v>1</v>
      </c>
      <c r="B5" s="4" t="s">
        <v>265</v>
      </c>
      <c r="C5" s="8">
        <v>20</v>
      </c>
      <c r="D5" s="8" t="s">
        <v>38</v>
      </c>
      <c r="E5" s="8">
        <v>261.12</v>
      </c>
      <c r="F5" s="14">
        <f>C5*E5</f>
        <v>5222.3999999999996</v>
      </c>
    </row>
    <row r="6" spans="1:6" ht="40.5">
      <c r="A6" s="207" t="s">
        <v>410</v>
      </c>
      <c r="B6" s="4" t="s">
        <v>411</v>
      </c>
      <c r="C6" s="8">
        <v>8.5</v>
      </c>
      <c r="D6" s="13" t="s">
        <v>10</v>
      </c>
      <c r="E6" s="8">
        <v>688.52</v>
      </c>
      <c r="F6" s="14">
        <f>C6*E6</f>
        <v>5852.42</v>
      </c>
    </row>
    <row r="7" spans="1:6" ht="141.75">
      <c r="A7" s="207" t="s">
        <v>412</v>
      </c>
      <c r="B7" s="4" t="s">
        <v>9</v>
      </c>
      <c r="C7" s="12">
        <v>115.97</v>
      </c>
      <c r="D7" s="13" t="s">
        <v>10</v>
      </c>
      <c r="E7" s="13">
        <v>120.53</v>
      </c>
      <c r="F7" s="12">
        <f>ROUND(C7*E7,0)</f>
        <v>13978</v>
      </c>
    </row>
    <row r="8" spans="1:6" ht="94.5">
      <c r="A8" s="207" t="s">
        <v>413</v>
      </c>
      <c r="B8" s="4" t="s">
        <v>12</v>
      </c>
      <c r="C8" s="12">
        <v>11.19</v>
      </c>
      <c r="D8" s="13" t="s">
        <v>10</v>
      </c>
      <c r="E8" s="13">
        <v>223.35</v>
      </c>
      <c r="F8" s="12">
        <f>ROUND(C8*E8,0)</f>
        <v>2499</v>
      </c>
    </row>
    <row r="9" spans="1:6" ht="78.75">
      <c r="A9" s="207" t="s">
        <v>414</v>
      </c>
      <c r="B9" s="4" t="s">
        <v>14</v>
      </c>
      <c r="C9" s="12">
        <v>18.649999999999999</v>
      </c>
      <c r="D9" s="13" t="s">
        <v>10</v>
      </c>
      <c r="E9" s="8">
        <v>1149.1199999999999</v>
      </c>
      <c r="F9" s="14">
        <f>ROUND(C9*E9,0)</f>
        <v>21431</v>
      </c>
    </row>
    <row r="10" spans="1:6" ht="126">
      <c r="A10" s="207" t="s">
        <v>415</v>
      </c>
      <c r="B10" s="4" t="s">
        <v>416</v>
      </c>
      <c r="C10" s="14">
        <v>48.57</v>
      </c>
      <c r="D10" s="8" t="s">
        <v>10</v>
      </c>
      <c r="E10" s="14">
        <v>5829</v>
      </c>
      <c r="F10" s="14">
        <f>C10*E10</f>
        <v>283114.53000000003</v>
      </c>
    </row>
    <row r="11" spans="1:6" ht="47.25">
      <c r="A11" s="207" t="s">
        <v>417</v>
      </c>
      <c r="B11" s="4" t="s">
        <v>354</v>
      </c>
      <c r="C11" s="14">
        <v>17.850000000000001</v>
      </c>
      <c r="D11" s="8" t="s">
        <v>10</v>
      </c>
      <c r="E11" s="8">
        <v>5489.86</v>
      </c>
      <c r="F11" s="14">
        <f t="shared" ref="F11:F12" si="0">ROUND(C11*E11,0)</f>
        <v>97994</v>
      </c>
    </row>
    <row r="12" spans="1:6" ht="110.25">
      <c r="A12" s="207" t="s">
        <v>418</v>
      </c>
      <c r="B12" s="4" t="s">
        <v>419</v>
      </c>
      <c r="C12" s="8">
        <v>5.149</v>
      </c>
      <c r="D12" s="8" t="s">
        <v>420</v>
      </c>
      <c r="E12" s="14">
        <v>65841.84</v>
      </c>
      <c r="F12" s="14">
        <f t="shared" si="0"/>
        <v>339020</v>
      </c>
    </row>
    <row r="13" spans="1:6" ht="15.75">
      <c r="A13" s="207">
        <v>9</v>
      </c>
      <c r="B13" s="4" t="s">
        <v>17</v>
      </c>
      <c r="C13" s="15"/>
      <c r="D13" s="15"/>
      <c r="E13" s="8"/>
      <c r="F13" s="12"/>
    </row>
    <row r="14" spans="1:6" ht="15.75">
      <c r="A14" s="208" t="s">
        <v>18</v>
      </c>
      <c r="B14" s="4" t="s">
        <v>421</v>
      </c>
      <c r="C14" s="14">
        <v>28.57</v>
      </c>
      <c r="D14" s="8" t="s">
        <v>10</v>
      </c>
      <c r="E14" s="8">
        <v>813.85</v>
      </c>
      <c r="F14" s="12">
        <f>C14*E14</f>
        <v>23251.694500000001</v>
      </c>
    </row>
    <row r="15" spans="1:6" ht="15.75">
      <c r="A15" s="207" t="s">
        <v>20</v>
      </c>
      <c r="B15" s="4" t="s">
        <v>422</v>
      </c>
      <c r="C15" s="14">
        <v>11.19</v>
      </c>
      <c r="D15" s="8" t="s">
        <v>10</v>
      </c>
      <c r="E15" s="8">
        <v>482.08</v>
      </c>
      <c r="F15" s="12">
        <f t="shared" ref="F15:F18" si="1">C15*E15</f>
        <v>5394.4751999999999</v>
      </c>
    </row>
    <row r="16" spans="1:6" ht="15.75">
      <c r="A16" s="207" t="s">
        <v>22</v>
      </c>
      <c r="B16" s="4" t="s">
        <v>23</v>
      </c>
      <c r="C16" s="14">
        <v>18.649999999999999</v>
      </c>
      <c r="D16" s="8" t="s">
        <v>10</v>
      </c>
      <c r="E16" s="8">
        <v>752.51</v>
      </c>
      <c r="F16" s="12">
        <f t="shared" si="1"/>
        <v>14034.311499999998</v>
      </c>
    </row>
    <row r="17" spans="1:7" ht="15.75">
      <c r="A17" s="207" t="s">
        <v>24</v>
      </c>
      <c r="B17" s="4" t="s">
        <v>25</v>
      </c>
      <c r="C17" s="14">
        <v>57.14</v>
      </c>
      <c r="D17" s="8" t="s">
        <v>10</v>
      </c>
      <c r="E17" s="8">
        <v>434.67</v>
      </c>
      <c r="F17" s="12">
        <f t="shared" si="1"/>
        <v>24837.043799999999</v>
      </c>
    </row>
    <row r="18" spans="1:7" ht="15.75">
      <c r="A18" s="207" t="s">
        <v>26</v>
      </c>
      <c r="B18" s="4" t="s">
        <v>27</v>
      </c>
      <c r="C18" s="14">
        <v>115.97</v>
      </c>
      <c r="D18" s="8" t="s">
        <v>10</v>
      </c>
      <c r="E18" s="8">
        <v>177.16</v>
      </c>
      <c r="F18" s="12">
        <f t="shared" si="1"/>
        <v>20545.245200000001</v>
      </c>
    </row>
    <row r="19" spans="1:7" s="206" customFormat="1" ht="13.5">
      <c r="A19" s="207"/>
      <c r="B19" s="343"/>
      <c r="C19" s="207"/>
      <c r="D19" s="207"/>
      <c r="E19" s="207" t="s">
        <v>28</v>
      </c>
      <c r="F19" s="193">
        <f>SUM(F5:F18)</f>
        <v>857174.1202</v>
      </c>
    </row>
    <row r="20" spans="1:7" ht="19.5" hidden="1" customHeight="1">
      <c r="A20" s="206"/>
      <c r="B20" s="5"/>
      <c r="C20" s="10"/>
      <c r="D20" s="10"/>
      <c r="E20" s="16" t="s">
        <v>29</v>
      </c>
      <c r="F20" s="12">
        <f>F19*12/100</f>
        <v>102860.89442400001</v>
      </c>
    </row>
    <row r="21" spans="1:7" ht="19.5" hidden="1" customHeight="1">
      <c r="A21" s="206"/>
      <c r="B21" s="5"/>
      <c r="C21" s="10"/>
      <c r="D21" s="10"/>
      <c r="E21" s="12"/>
      <c r="F21" s="12">
        <f>F20+F19</f>
        <v>960035.01462400006</v>
      </c>
    </row>
    <row r="22" spans="1:7" ht="19.5" hidden="1" customHeight="1">
      <c r="A22" s="206"/>
      <c r="B22" s="5"/>
      <c r="C22" s="10"/>
      <c r="D22" s="10"/>
      <c r="E22" s="16" t="s">
        <v>30</v>
      </c>
      <c r="F22" s="12">
        <f>F21*1/100</f>
        <v>9600.35014624</v>
      </c>
    </row>
    <row r="23" spans="1:7" ht="19.5" hidden="1" customHeight="1">
      <c r="A23" s="206"/>
      <c r="B23" s="5"/>
      <c r="C23" s="10"/>
      <c r="D23" s="10"/>
      <c r="E23" s="16" t="s">
        <v>31</v>
      </c>
      <c r="F23" s="12">
        <f>F22+F21</f>
        <v>969635.36477024003</v>
      </c>
    </row>
    <row r="24" spans="1:7" ht="21" customHeight="1">
      <c r="A24" s="206"/>
    </row>
    <row r="25" spans="1:7" ht="50.25" customHeight="1">
      <c r="A25" s="206"/>
      <c r="B25" s="254" t="s">
        <v>362</v>
      </c>
      <c r="C25" s="254"/>
      <c r="D25" s="254"/>
      <c r="E25" s="254"/>
      <c r="F25" s="254"/>
      <c r="G25" s="2"/>
    </row>
  </sheetData>
  <mergeCells count="4">
    <mergeCell ref="A1:F1"/>
    <mergeCell ref="A2:F2"/>
    <mergeCell ref="A3:F3"/>
    <mergeCell ref="B25:F25"/>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G20"/>
  <sheetViews>
    <sheetView workbookViewId="0">
      <selection activeCell="F19" sqref="F19"/>
    </sheetView>
  </sheetViews>
  <sheetFormatPr defaultRowHeight="15"/>
  <cols>
    <col min="1" max="1" width="9"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28.5" customHeight="1">
      <c r="A3" s="252" t="s">
        <v>557</v>
      </c>
      <c r="B3" s="252"/>
      <c r="C3" s="252"/>
      <c r="D3" s="252"/>
      <c r="E3" s="252"/>
      <c r="F3" s="252"/>
      <c r="G3" s="21"/>
    </row>
    <row r="4" spans="1:7">
      <c r="A4" s="22" t="s">
        <v>34</v>
      </c>
      <c r="B4" s="22" t="s">
        <v>35</v>
      </c>
      <c r="C4" s="22" t="s">
        <v>36</v>
      </c>
      <c r="D4" s="22" t="s">
        <v>5</v>
      </c>
      <c r="E4" s="22" t="s">
        <v>6</v>
      </c>
      <c r="F4" s="22" t="s">
        <v>7</v>
      </c>
    </row>
    <row r="5" spans="1:7" ht="21">
      <c r="A5" s="23">
        <v>1</v>
      </c>
      <c r="B5" s="23" t="s">
        <v>37</v>
      </c>
      <c r="C5" s="23">
        <v>10</v>
      </c>
      <c r="D5" s="23" t="s">
        <v>38</v>
      </c>
      <c r="E5" s="23">
        <v>261.12</v>
      </c>
      <c r="F5" s="25">
        <f>E5*C5</f>
        <v>2611.1999999999998</v>
      </c>
    </row>
    <row r="6" spans="1:7" ht="92.25" customHeight="1">
      <c r="A6" s="23" t="s">
        <v>57</v>
      </c>
      <c r="B6" s="57" t="s">
        <v>40</v>
      </c>
      <c r="C6" s="27">
        <v>110.46</v>
      </c>
      <c r="D6" s="28" t="s">
        <v>41</v>
      </c>
      <c r="E6" s="28">
        <v>120.53</v>
      </c>
      <c r="F6" s="25">
        <f t="shared" ref="F6:F17" si="0">E6*C6</f>
        <v>13313.7438</v>
      </c>
    </row>
    <row r="7" spans="1:7" ht="73.5">
      <c r="A7" s="23" t="s">
        <v>58</v>
      </c>
      <c r="B7" s="58" t="s">
        <v>43</v>
      </c>
      <c r="C7" s="27">
        <v>9.91</v>
      </c>
      <c r="D7" s="28" t="s">
        <v>44</v>
      </c>
      <c r="E7" s="28">
        <v>223.35</v>
      </c>
      <c r="F7" s="25">
        <f t="shared" si="0"/>
        <v>2213.3984999999998</v>
      </c>
    </row>
    <row r="8" spans="1:7" ht="52.5">
      <c r="A8" s="23" t="s">
        <v>60</v>
      </c>
      <c r="B8" s="57" t="s">
        <v>46</v>
      </c>
      <c r="C8" s="27">
        <v>16.53</v>
      </c>
      <c r="D8" s="28" t="s">
        <v>44</v>
      </c>
      <c r="E8" s="28">
        <v>1149.1199999999999</v>
      </c>
      <c r="F8" s="25">
        <f t="shared" si="0"/>
        <v>18994.953600000001</v>
      </c>
    </row>
    <row r="9" spans="1:7" ht="99" customHeight="1">
      <c r="A9" s="65" t="s">
        <v>245</v>
      </c>
      <c r="B9" s="26" t="s">
        <v>72</v>
      </c>
      <c r="C9" s="27">
        <v>44.72</v>
      </c>
      <c r="D9" s="28" t="s">
        <v>44</v>
      </c>
      <c r="E9" s="28">
        <v>5829</v>
      </c>
      <c r="F9" s="25">
        <f t="shared" si="0"/>
        <v>260672.88</v>
      </c>
    </row>
    <row r="10" spans="1:7" ht="70.5" customHeight="1">
      <c r="A10" s="65" t="s">
        <v>180</v>
      </c>
      <c r="B10" s="26" t="s">
        <v>105</v>
      </c>
      <c r="C10" s="27">
        <v>19.82</v>
      </c>
      <c r="D10" s="28" t="s">
        <v>44</v>
      </c>
      <c r="E10" s="28">
        <v>5489.86</v>
      </c>
      <c r="F10" s="25">
        <f t="shared" si="0"/>
        <v>108809.02519999999</v>
      </c>
    </row>
    <row r="11" spans="1:7" ht="80.25" customHeight="1">
      <c r="A11" s="65" t="s">
        <v>246</v>
      </c>
      <c r="B11" s="26" t="s">
        <v>135</v>
      </c>
      <c r="C11" s="27">
        <v>4.9249999999999998</v>
      </c>
      <c r="D11" s="28" t="s">
        <v>84</v>
      </c>
      <c r="E11" s="28">
        <v>65841.84</v>
      </c>
      <c r="F11" s="25">
        <f t="shared" si="0"/>
        <v>324271.06199999998</v>
      </c>
    </row>
    <row r="12" spans="1:7" ht="18.75">
      <c r="A12" s="23">
        <v>7</v>
      </c>
      <c r="B12" s="30" t="s">
        <v>49</v>
      </c>
      <c r="C12" s="27"/>
      <c r="D12" s="28"/>
      <c r="E12" s="28"/>
      <c r="F12" s="25">
        <f t="shared" si="0"/>
        <v>0</v>
      </c>
    </row>
    <row r="13" spans="1:7" ht="15.75">
      <c r="A13" s="23">
        <v>8</v>
      </c>
      <c r="B13" s="26" t="s">
        <v>63</v>
      </c>
      <c r="C13" s="27">
        <v>27.75</v>
      </c>
      <c r="D13" s="28" t="s">
        <v>44</v>
      </c>
      <c r="E13" s="28">
        <v>907.31</v>
      </c>
      <c r="F13" s="25">
        <f t="shared" si="0"/>
        <v>25177.852499999997</v>
      </c>
    </row>
    <row r="14" spans="1:7" ht="15.75">
      <c r="A14" s="23">
        <v>9</v>
      </c>
      <c r="B14" s="26" t="s">
        <v>247</v>
      </c>
      <c r="C14" s="27">
        <v>9.91</v>
      </c>
      <c r="D14" s="28" t="s">
        <v>44</v>
      </c>
      <c r="E14" s="28">
        <v>403.07</v>
      </c>
      <c r="F14" s="25">
        <f t="shared" si="0"/>
        <v>3994.4236999999998</v>
      </c>
    </row>
    <row r="15" spans="1:7" ht="15.75">
      <c r="A15" s="23">
        <v>10</v>
      </c>
      <c r="B15" s="26" t="s">
        <v>52</v>
      </c>
      <c r="C15" s="27">
        <v>55.5</v>
      </c>
      <c r="D15" s="28" t="s">
        <v>44</v>
      </c>
      <c r="E15" s="28">
        <v>541.66999999999996</v>
      </c>
      <c r="F15" s="25">
        <f t="shared" si="0"/>
        <v>30062.684999999998</v>
      </c>
    </row>
    <row r="16" spans="1:7" ht="15.75">
      <c r="A16" s="23">
        <v>11</v>
      </c>
      <c r="B16" s="26" t="s">
        <v>53</v>
      </c>
      <c r="C16" s="27">
        <v>16.53</v>
      </c>
      <c r="D16" s="28" t="s">
        <v>44</v>
      </c>
      <c r="E16" s="28">
        <v>863.23</v>
      </c>
      <c r="F16" s="25">
        <f t="shared" si="0"/>
        <v>14269.191900000002</v>
      </c>
    </row>
    <row r="17" spans="1:6" ht="15.75">
      <c r="A17" s="23">
        <v>12</v>
      </c>
      <c r="B17" s="26" t="s">
        <v>54</v>
      </c>
      <c r="C17" s="27">
        <v>110.46</v>
      </c>
      <c r="D17" s="28" t="s">
        <v>44</v>
      </c>
      <c r="E17" s="28">
        <v>177.16</v>
      </c>
      <c r="F17" s="25">
        <f t="shared" si="0"/>
        <v>19569.0936</v>
      </c>
    </row>
    <row r="18" spans="1:6">
      <c r="A18" s="31"/>
      <c r="B18" s="275" t="s">
        <v>77</v>
      </c>
      <c r="C18" s="276"/>
      <c r="D18" s="276"/>
      <c r="E18" s="277"/>
      <c r="F18" s="32">
        <f>SUM(F5:F17)</f>
        <v>823959.50980000012</v>
      </c>
    </row>
    <row r="19" spans="1:6">
      <c r="A19" s="76"/>
      <c r="B19" s="77"/>
      <c r="C19" s="77"/>
      <c r="D19" s="77"/>
      <c r="E19" s="77"/>
      <c r="F19" s="35"/>
    </row>
    <row r="20" spans="1:6" ht="41.25" customHeight="1">
      <c r="B20" s="254" t="s">
        <v>177</v>
      </c>
      <c r="C20" s="254"/>
      <c r="D20" s="254"/>
      <c r="E20" s="254"/>
      <c r="F20" s="254"/>
    </row>
  </sheetData>
  <mergeCells count="5">
    <mergeCell ref="A1:F1"/>
    <mergeCell ref="A2:F2"/>
    <mergeCell ref="A3:F3"/>
    <mergeCell ref="B18:E18"/>
    <mergeCell ref="B20:F20"/>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G25"/>
  <sheetViews>
    <sheetView topLeftCell="A13" workbookViewId="0">
      <selection activeCell="A19" sqref="A19:XFD19"/>
    </sheetView>
  </sheetViews>
  <sheetFormatPr defaultRowHeight="15"/>
  <cols>
    <col min="1" max="1" width="10.5703125" style="10" bestFit="1" customWidth="1"/>
    <col min="2" max="2" width="51.85546875" style="10" customWidth="1"/>
    <col min="3" max="3" width="14.5703125" style="10" customWidth="1"/>
    <col min="4" max="4" width="7.5703125" style="10" customWidth="1"/>
    <col min="5" max="5" width="12.140625" style="10" customWidth="1"/>
    <col min="6" max="6" width="12.85546875" style="10" customWidth="1"/>
    <col min="7" max="16384" width="9.140625" style="1"/>
  </cols>
  <sheetData>
    <row r="1" spans="1:6">
      <c r="A1" s="297" t="s">
        <v>0</v>
      </c>
      <c r="B1" s="297"/>
      <c r="C1" s="297"/>
      <c r="D1" s="297"/>
      <c r="E1" s="297"/>
      <c r="F1" s="297"/>
    </row>
    <row r="2" spans="1:6">
      <c r="A2" s="297" t="s">
        <v>1</v>
      </c>
      <c r="B2" s="297"/>
      <c r="C2" s="297"/>
      <c r="D2" s="297"/>
      <c r="E2" s="297"/>
      <c r="F2" s="297"/>
    </row>
    <row r="3" spans="1:6" ht="44.25" customHeight="1">
      <c r="A3" s="311" t="s">
        <v>558</v>
      </c>
      <c r="B3" s="312"/>
      <c r="C3" s="312"/>
      <c r="D3" s="312"/>
      <c r="E3" s="312"/>
      <c r="F3" s="313"/>
    </row>
    <row r="4" spans="1:6">
      <c r="A4" s="184" t="s">
        <v>2</v>
      </c>
      <c r="B4" s="184" t="s">
        <v>3</v>
      </c>
      <c r="C4" s="184" t="s">
        <v>4</v>
      </c>
      <c r="D4" s="184" t="s">
        <v>5</v>
      </c>
      <c r="E4" s="184" t="s">
        <v>6</v>
      </c>
      <c r="F4" s="184" t="s">
        <v>7</v>
      </c>
    </row>
    <row r="5" spans="1:6" ht="40.5">
      <c r="A5" s="184" t="s">
        <v>459</v>
      </c>
      <c r="B5" s="184" t="s">
        <v>411</v>
      </c>
      <c r="C5" s="184">
        <v>1.25</v>
      </c>
      <c r="D5" s="187" t="s">
        <v>10</v>
      </c>
      <c r="E5" s="184">
        <v>688.52</v>
      </c>
      <c r="F5" s="219">
        <f>C5*E5</f>
        <v>860.65</v>
      </c>
    </row>
    <row r="6" spans="1:6" ht="108">
      <c r="A6" s="184" t="s">
        <v>460</v>
      </c>
      <c r="B6" s="184" t="s">
        <v>9</v>
      </c>
      <c r="C6" s="186">
        <v>102.81</v>
      </c>
      <c r="D6" s="187" t="s">
        <v>10</v>
      </c>
      <c r="E6" s="187">
        <v>120.53</v>
      </c>
      <c r="F6" s="219">
        <f t="shared" ref="F6:F18" si="0">C6*E6</f>
        <v>12391.6893</v>
      </c>
    </row>
    <row r="7" spans="1:6" ht="67.5">
      <c r="A7" s="184" t="s">
        <v>365</v>
      </c>
      <c r="B7" s="184" t="s">
        <v>12</v>
      </c>
      <c r="C7" s="186">
        <v>9.02</v>
      </c>
      <c r="D7" s="187" t="s">
        <v>10</v>
      </c>
      <c r="E7" s="187">
        <v>223.35</v>
      </c>
      <c r="F7" s="219">
        <f t="shared" si="0"/>
        <v>2014.617</v>
      </c>
    </row>
    <row r="8" spans="1:6" ht="67.5">
      <c r="A8" s="184" t="s">
        <v>461</v>
      </c>
      <c r="B8" s="184" t="s">
        <v>14</v>
      </c>
      <c r="C8" s="186">
        <v>15.03</v>
      </c>
      <c r="D8" s="187" t="s">
        <v>10</v>
      </c>
      <c r="E8" s="184">
        <v>1149.1199999999999</v>
      </c>
      <c r="F8" s="219">
        <f t="shared" si="0"/>
        <v>17271.273599999997</v>
      </c>
    </row>
    <row r="9" spans="1:6" ht="94.5">
      <c r="A9" s="184" t="s">
        <v>462</v>
      </c>
      <c r="B9" s="184" t="s">
        <v>16</v>
      </c>
      <c r="C9" s="185">
        <v>2.5499999999999998</v>
      </c>
      <c r="D9" s="184" t="s">
        <v>10</v>
      </c>
      <c r="E9" s="185">
        <v>5829</v>
      </c>
      <c r="F9" s="219">
        <f t="shared" si="0"/>
        <v>14863.949999999999</v>
      </c>
    </row>
    <row r="10" spans="1:6" ht="94.5">
      <c r="A10" s="184" t="s">
        <v>415</v>
      </c>
      <c r="B10" s="184" t="s">
        <v>16</v>
      </c>
      <c r="C10" s="185">
        <v>38.26</v>
      </c>
      <c r="D10" s="184" t="s">
        <v>10</v>
      </c>
      <c r="E10" s="185">
        <v>5829</v>
      </c>
      <c r="F10" s="219">
        <f t="shared" si="0"/>
        <v>223017.53999999998</v>
      </c>
    </row>
    <row r="11" spans="1:6" ht="40.5">
      <c r="A11" s="184" t="s">
        <v>417</v>
      </c>
      <c r="B11" s="184" t="s">
        <v>354</v>
      </c>
      <c r="C11" s="185">
        <v>15.49</v>
      </c>
      <c r="D11" s="184" t="s">
        <v>10</v>
      </c>
      <c r="E11" s="184">
        <v>5489.86</v>
      </c>
      <c r="F11" s="219">
        <f t="shared" si="0"/>
        <v>85037.931400000001</v>
      </c>
    </row>
    <row r="12" spans="1:6" ht="81">
      <c r="A12" s="184" t="s">
        <v>418</v>
      </c>
      <c r="B12" s="184" t="s">
        <v>419</v>
      </c>
      <c r="C12" s="184">
        <v>4.7450000000000001</v>
      </c>
      <c r="D12" s="184" t="s">
        <v>420</v>
      </c>
      <c r="E12" s="185">
        <v>65841.84</v>
      </c>
      <c r="F12" s="219">
        <f t="shared" si="0"/>
        <v>312419.53080000001</v>
      </c>
    </row>
    <row r="13" spans="1:6">
      <c r="A13" s="184">
        <v>9</v>
      </c>
      <c r="B13" s="184" t="s">
        <v>17</v>
      </c>
      <c r="C13" s="188"/>
      <c r="D13" s="188"/>
      <c r="E13" s="184"/>
      <c r="F13" s="219">
        <f t="shared" si="0"/>
        <v>0</v>
      </c>
    </row>
    <row r="14" spans="1:6">
      <c r="A14" s="192" t="s">
        <v>18</v>
      </c>
      <c r="B14" s="184" t="s">
        <v>19</v>
      </c>
      <c r="C14" s="185">
        <v>30.87</v>
      </c>
      <c r="D14" s="184" t="s">
        <v>10</v>
      </c>
      <c r="E14" s="184">
        <v>907.32</v>
      </c>
      <c r="F14" s="219">
        <f t="shared" si="0"/>
        <v>28008.968400000002</v>
      </c>
    </row>
    <row r="15" spans="1:6">
      <c r="A15" s="184" t="s">
        <v>20</v>
      </c>
      <c r="B15" s="184" t="s">
        <v>451</v>
      </c>
      <c r="C15" s="185">
        <v>9.02</v>
      </c>
      <c r="D15" s="184" t="s">
        <v>10</v>
      </c>
      <c r="E15" s="184">
        <v>403.07</v>
      </c>
      <c r="F15" s="219">
        <f t="shared" si="0"/>
        <v>3635.6913999999997</v>
      </c>
    </row>
    <row r="16" spans="1:6">
      <c r="A16" s="184" t="s">
        <v>22</v>
      </c>
      <c r="B16" s="184" t="s">
        <v>23</v>
      </c>
      <c r="C16" s="185">
        <v>15.03</v>
      </c>
      <c r="D16" s="184" t="s">
        <v>10</v>
      </c>
      <c r="E16" s="184">
        <v>863.24</v>
      </c>
      <c r="F16" s="219">
        <f t="shared" si="0"/>
        <v>12974.4972</v>
      </c>
    </row>
    <row r="17" spans="1:7">
      <c r="A17" s="184" t="s">
        <v>24</v>
      </c>
      <c r="B17" s="184" t="s">
        <v>25</v>
      </c>
      <c r="C17" s="185">
        <v>61.74</v>
      </c>
      <c r="D17" s="184" t="s">
        <v>10</v>
      </c>
      <c r="E17" s="184">
        <v>541.66999999999996</v>
      </c>
      <c r="F17" s="219">
        <f t="shared" si="0"/>
        <v>33442.705799999996</v>
      </c>
    </row>
    <row r="18" spans="1:7">
      <c r="A18" s="184" t="s">
        <v>26</v>
      </c>
      <c r="B18" s="184" t="s">
        <v>27</v>
      </c>
      <c r="C18" s="185">
        <v>102.81</v>
      </c>
      <c r="D18" s="184" t="s">
        <v>10</v>
      </c>
      <c r="E18" s="184">
        <v>177.16</v>
      </c>
      <c r="F18" s="219">
        <f t="shared" si="0"/>
        <v>18213.819599999999</v>
      </c>
    </row>
    <row r="19" spans="1:7" s="203" customFormat="1">
      <c r="A19" s="207"/>
      <c r="B19" s="207"/>
      <c r="C19" s="207"/>
      <c r="D19" s="207"/>
      <c r="E19" s="207" t="s">
        <v>28</v>
      </c>
      <c r="F19" s="193">
        <f>SUM(F5:F18)</f>
        <v>764152.86450000003</v>
      </c>
    </row>
    <row r="20" spans="1:7" ht="19.5" hidden="1" customHeight="1">
      <c r="E20" s="186" t="s">
        <v>29</v>
      </c>
      <c r="F20" s="186">
        <f>F19*12/100</f>
        <v>91698.343739999997</v>
      </c>
    </row>
    <row r="21" spans="1:7" ht="19.5" hidden="1" customHeight="1">
      <c r="E21" s="186"/>
      <c r="F21" s="186">
        <f>F20+F19</f>
        <v>855851.20824000007</v>
      </c>
    </row>
    <row r="22" spans="1:7" ht="19.5" hidden="1" customHeight="1">
      <c r="E22" s="186" t="s">
        <v>30</v>
      </c>
      <c r="F22" s="186">
        <f>F21*1/100</f>
        <v>8558.5120824000005</v>
      </c>
    </row>
    <row r="23" spans="1:7" ht="19.5" hidden="1" customHeight="1">
      <c r="E23" s="186" t="s">
        <v>31</v>
      </c>
      <c r="F23" s="186">
        <f>F22+F21</f>
        <v>864409.7203224001</v>
      </c>
    </row>
    <row r="24" spans="1:7" ht="21" customHeight="1"/>
    <row r="25" spans="1:7" ht="50.25" customHeight="1">
      <c r="B25" s="298" t="s">
        <v>362</v>
      </c>
      <c r="C25" s="298"/>
      <c r="D25" s="298"/>
      <c r="E25" s="298"/>
      <c r="F25" s="298"/>
      <c r="G25" s="2"/>
    </row>
  </sheetData>
  <mergeCells count="4">
    <mergeCell ref="A1:F1"/>
    <mergeCell ref="A2:F2"/>
    <mergeCell ref="A3:F3"/>
    <mergeCell ref="B25:F25"/>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H12"/>
  <sheetViews>
    <sheetView workbookViewId="0">
      <selection activeCell="G10" sqref="G10"/>
    </sheetView>
  </sheetViews>
  <sheetFormatPr defaultRowHeight="15"/>
  <cols>
    <col min="1" max="1" width="10.5703125" style="10" bestFit="1" customWidth="1"/>
    <col min="2" max="2" width="52.7109375" style="10" customWidth="1"/>
    <col min="3" max="3" width="10.85546875" style="10" hidden="1" customWidth="1"/>
    <col min="4" max="4" width="14.5703125" style="10" customWidth="1"/>
    <col min="5" max="5" width="7.5703125" style="10" customWidth="1"/>
    <col min="6" max="6" width="15.28515625" style="10" customWidth="1"/>
    <col min="7" max="7" width="16" style="10" customWidth="1"/>
    <col min="8" max="16384" width="9.140625" style="1"/>
  </cols>
  <sheetData>
    <row r="1" spans="1:8">
      <c r="A1" s="299" t="s">
        <v>0</v>
      </c>
      <c r="B1" s="299"/>
      <c r="C1" s="299"/>
      <c r="D1" s="299"/>
      <c r="E1" s="299"/>
      <c r="F1" s="299"/>
      <c r="G1" s="299"/>
    </row>
    <row r="2" spans="1:8">
      <c r="A2" s="299" t="s">
        <v>1</v>
      </c>
      <c r="B2" s="299"/>
      <c r="C2" s="299"/>
      <c r="D2" s="299"/>
      <c r="E2" s="299"/>
      <c r="F2" s="299"/>
      <c r="G2" s="299"/>
    </row>
    <row r="3" spans="1:8" ht="21" customHeight="1">
      <c r="A3" s="285" t="s">
        <v>559</v>
      </c>
      <c r="B3" s="286"/>
      <c r="C3" s="286"/>
      <c r="D3" s="286"/>
      <c r="E3" s="286"/>
      <c r="F3" s="286"/>
      <c r="G3" s="287"/>
    </row>
    <row r="4" spans="1:8">
      <c r="A4" s="207" t="s">
        <v>2</v>
      </c>
      <c r="B4" s="207" t="s">
        <v>3</v>
      </c>
      <c r="C4" s="207" t="s">
        <v>445</v>
      </c>
      <c r="D4" s="207" t="s">
        <v>4</v>
      </c>
      <c r="E4" s="207" t="s">
        <v>5</v>
      </c>
      <c r="F4" s="207" t="s">
        <v>6</v>
      </c>
      <c r="G4" s="207" t="s">
        <v>7</v>
      </c>
    </row>
    <row r="5" spans="1:8" ht="27">
      <c r="A5" s="207">
        <v>1</v>
      </c>
      <c r="B5" s="207" t="s">
        <v>265</v>
      </c>
      <c r="C5" s="207">
        <f>25+10</f>
        <v>35</v>
      </c>
      <c r="D5" s="207">
        <v>50</v>
      </c>
      <c r="E5" s="207" t="s">
        <v>38</v>
      </c>
      <c r="F5" s="207">
        <v>261.12</v>
      </c>
      <c r="G5" s="213">
        <f>D5*F5</f>
        <v>13056</v>
      </c>
    </row>
    <row r="6" spans="1:8" ht="108">
      <c r="A6" s="207" t="s">
        <v>86</v>
      </c>
      <c r="B6" s="207" t="s">
        <v>16</v>
      </c>
      <c r="C6" s="207"/>
      <c r="D6" s="213">
        <v>19.11</v>
      </c>
      <c r="E6" s="207" t="s">
        <v>10</v>
      </c>
      <c r="F6" s="213">
        <v>5829</v>
      </c>
      <c r="G6" s="213">
        <f>D6*F6</f>
        <v>111392.19</v>
      </c>
    </row>
    <row r="7" spans="1:8">
      <c r="A7" s="207">
        <v>3</v>
      </c>
      <c r="B7" s="207" t="s">
        <v>17</v>
      </c>
      <c r="C7" s="207"/>
      <c r="D7" s="216"/>
      <c r="E7" s="216"/>
      <c r="F7" s="207"/>
      <c r="G7" s="214"/>
    </row>
    <row r="8" spans="1:8">
      <c r="A8" s="208" t="s">
        <v>18</v>
      </c>
      <c r="B8" s="207" t="s">
        <v>421</v>
      </c>
      <c r="C8" s="207">
        <f>732.11+7.69</f>
        <v>739.80000000000007</v>
      </c>
      <c r="D8" s="213">
        <v>8.2200000000000006</v>
      </c>
      <c r="E8" s="207" t="s">
        <v>10</v>
      </c>
      <c r="F8" s="207">
        <v>813.85</v>
      </c>
      <c r="G8" s="214">
        <f>D8*F8</f>
        <v>6689.8470000000007</v>
      </c>
    </row>
    <row r="9" spans="1:8">
      <c r="A9" s="207" t="s">
        <v>20</v>
      </c>
      <c r="B9" s="207" t="s">
        <v>453</v>
      </c>
      <c r="C9" s="207">
        <f>1464.22+15.38</f>
        <v>1479.6000000000001</v>
      </c>
      <c r="D9" s="213">
        <v>16.440000000000001</v>
      </c>
      <c r="E9" s="207" t="s">
        <v>10</v>
      </c>
      <c r="F9" s="207">
        <v>434.67</v>
      </c>
      <c r="G9" s="214">
        <f t="shared" ref="G9" si="0">D9*F9</f>
        <v>7145.9748000000009</v>
      </c>
    </row>
    <row r="10" spans="1:8">
      <c r="A10" s="207"/>
      <c r="B10" s="207"/>
      <c r="C10" s="207"/>
      <c r="D10" s="207"/>
      <c r="E10" s="207"/>
      <c r="F10" s="207" t="s">
        <v>28</v>
      </c>
      <c r="G10" s="193">
        <f>SUM(G5:G9)</f>
        <v>138284.01180000001</v>
      </c>
    </row>
    <row r="11" spans="1:8" ht="21" customHeight="1">
      <c r="A11" s="206"/>
      <c r="B11" s="206"/>
      <c r="C11" s="206"/>
      <c r="D11" s="206"/>
      <c r="E11" s="206"/>
      <c r="F11" s="206"/>
      <c r="G11" s="206"/>
    </row>
    <row r="12" spans="1:8" ht="50.25" customHeight="1">
      <c r="A12" s="206"/>
      <c r="B12" s="300" t="s">
        <v>483</v>
      </c>
      <c r="C12" s="300"/>
      <c r="D12" s="300"/>
      <c r="E12" s="300"/>
      <c r="F12" s="300"/>
      <c r="G12" s="300"/>
      <c r="H12" s="2"/>
    </row>
  </sheetData>
  <mergeCells count="4">
    <mergeCell ref="A1:G1"/>
    <mergeCell ref="A2:G2"/>
    <mergeCell ref="A3:G3"/>
    <mergeCell ref="B12:G12"/>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G27"/>
  <sheetViews>
    <sheetView workbookViewId="0">
      <selection activeCell="A21" sqref="A21:XFD21"/>
    </sheetView>
  </sheetViews>
  <sheetFormatPr defaultRowHeight="15"/>
  <cols>
    <col min="1" max="1" width="9.85546875" style="11" customWidth="1"/>
    <col min="2" max="2" width="56.85546875" style="11" customWidth="1"/>
    <col min="3" max="3" width="12" style="10" customWidth="1"/>
    <col min="4" max="4" width="7.85546875" style="10" customWidth="1"/>
    <col min="5" max="6" width="11.42578125" style="10" customWidth="1"/>
    <col min="7" max="16384" width="9.140625" style="1"/>
  </cols>
  <sheetData>
    <row r="1" spans="1:6" ht="18.75">
      <c r="A1" s="255" t="s">
        <v>0</v>
      </c>
      <c r="B1" s="255"/>
      <c r="C1" s="255"/>
      <c r="D1" s="255"/>
      <c r="E1" s="255"/>
      <c r="F1" s="255"/>
    </row>
    <row r="2" spans="1:6" ht="18.75">
      <c r="A2" s="255" t="s">
        <v>1</v>
      </c>
      <c r="B2" s="255"/>
      <c r="C2" s="255"/>
      <c r="D2" s="255"/>
      <c r="E2" s="255"/>
      <c r="F2" s="255"/>
    </row>
    <row r="3" spans="1:6" s="217" customFormat="1" ht="15.75">
      <c r="A3" s="285" t="s">
        <v>503</v>
      </c>
      <c r="B3" s="286"/>
      <c r="C3" s="286"/>
      <c r="D3" s="286"/>
      <c r="E3" s="286"/>
      <c r="F3" s="287"/>
    </row>
    <row r="4" spans="1:6">
      <c r="A4" s="7" t="s">
        <v>2</v>
      </c>
      <c r="B4" s="7" t="s">
        <v>3</v>
      </c>
      <c r="C4" s="184" t="s">
        <v>4</v>
      </c>
      <c r="D4" s="184" t="s">
        <v>5</v>
      </c>
      <c r="E4" s="184" t="s">
        <v>6</v>
      </c>
      <c r="F4" s="184" t="s">
        <v>7</v>
      </c>
    </row>
    <row r="5" spans="1:6" ht="31.5">
      <c r="A5" s="8">
        <v>1</v>
      </c>
      <c r="B5" s="8" t="s">
        <v>265</v>
      </c>
      <c r="C5" s="184">
        <v>2</v>
      </c>
      <c r="D5" s="184" t="s">
        <v>38</v>
      </c>
      <c r="E5" s="184">
        <v>261.12</v>
      </c>
      <c r="F5" s="185">
        <f>C5*E5</f>
        <v>522.24</v>
      </c>
    </row>
    <row r="6" spans="1:6" ht="78.75">
      <c r="A6" s="8" t="s">
        <v>431</v>
      </c>
      <c r="B6" s="8" t="s">
        <v>432</v>
      </c>
      <c r="C6" s="184">
        <v>1.53</v>
      </c>
      <c r="D6" s="184" t="s">
        <v>10</v>
      </c>
      <c r="E6" s="184">
        <v>390.16</v>
      </c>
      <c r="F6" s="185">
        <f>C6*E6</f>
        <v>596.9448000000001</v>
      </c>
    </row>
    <row r="7" spans="1:6" ht="141.75">
      <c r="A7" s="8" t="s">
        <v>504</v>
      </c>
      <c r="B7" s="8" t="s">
        <v>9</v>
      </c>
      <c r="C7" s="186">
        <v>7.39</v>
      </c>
      <c r="D7" s="187" t="s">
        <v>10</v>
      </c>
      <c r="E7" s="187">
        <v>120.53</v>
      </c>
      <c r="F7" s="186">
        <f t="shared" ref="F7:F14" si="0">ROUND(C7*E7,0)</f>
        <v>891</v>
      </c>
    </row>
    <row r="8" spans="1:6" ht="94.5">
      <c r="A8" s="8" t="s">
        <v>434</v>
      </c>
      <c r="B8" s="8" t="s">
        <v>12</v>
      </c>
      <c r="C8" s="186">
        <v>0.64</v>
      </c>
      <c r="D8" s="187" t="s">
        <v>10</v>
      </c>
      <c r="E8" s="187">
        <v>223.35</v>
      </c>
      <c r="F8" s="186">
        <f t="shared" si="0"/>
        <v>143</v>
      </c>
    </row>
    <row r="9" spans="1:6" ht="78.75">
      <c r="A9" s="8" t="s">
        <v>505</v>
      </c>
      <c r="B9" s="8" t="s">
        <v>14</v>
      </c>
      <c r="C9" s="186">
        <v>1.07</v>
      </c>
      <c r="D9" s="187" t="s">
        <v>10</v>
      </c>
      <c r="E9" s="184">
        <v>1149.1199999999999</v>
      </c>
      <c r="F9" s="185">
        <f t="shared" si="0"/>
        <v>1230</v>
      </c>
    </row>
    <row r="10" spans="1:6" ht="126">
      <c r="A10" s="8" t="s">
        <v>436</v>
      </c>
      <c r="B10" s="8" t="s">
        <v>274</v>
      </c>
      <c r="C10" s="186">
        <v>2.2400000000000002</v>
      </c>
      <c r="D10" s="187" t="s">
        <v>10</v>
      </c>
      <c r="E10" s="184">
        <v>5358.83</v>
      </c>
      <c r="F10" s="185">
        <f t="shared" si="0"/>
        <v>12004</v>
      </c>
    </row>
    <row r="11" spans="1:6" ht="110.25">
      <c r="A11" s="8" t="s">
        <v>437</v>
      </c>
      <c r="B11" s="8" t="s">
        <v>116</v>
      </c>
      <c r="C11" s="186">
        <v>3.06</v>
      </c>
      <c r="D11" s="187" t="s">
        <v>10</v>
      </c>
      <c r="E11" s="184">
        <v>2502.14</v>
      </c>
      <c r="F11" s="185">
        <f t="shared" si="0"/>
        <v>7657</v>
      </c>
    </row>
    <row r="12" spans="1:6" ht="78.75">
      <c r="A12" s="8" t="s">
        <v>383</v>
      </c>
      <c r="B12" s="8" t="s">
        <v>118</v>
      </c>
      <c r="C12" s="186">
        <v>15.61</v>
      </c>
      <c r="D12" s="187" t="s">
        <v>352</v>
      </c>
      <c r="E12" s="184">
        <v>245.79</v>
      </c>
      <c r="F12" s="185">
        <f t="shared" si="0"/>
        <v>3837</v>
      </c>
    </row>
    <row r="13" spans="1:6" ht="47.25">
      <c r="A13" s="8" t="s">
        <v>438</v>
      </c>
      <c r="B13" s="8" t="s">
        <v>354</v>
      </c>
      <c r="C13" s="185">
        <v>1.71</v>
      </c>
      <c r="D13" s="184" t="s">
        <v>10</v>
      </c>
      <c r="E13" s="184">
        <v>5489.86</v>
      </c>
      <c r="F13" s="185">
        <f t="shared" si="0"/>
        <v>9388</v>
      </c>
    </row>
    <row r="14" spans="1:6" ht="110.25">
      <c r="A14" s="8" t="s">
        <v>439</v>
      </c>
      <c r="B14" s="8" t="s">
        <v>419</v>
      </c>
      <c r="C14" s="184">
        <v>0.16600000000000001</v>
      </c>
      <c r="D14" s="184" t="s">
        <v>420</v>
      </c>
      <c r="E14" s="185">
        <v>65841.84</v>
      </c>
      <c r="F14" s="185">
        <f t="shared" si="0"/>
        <v>10930</v>
      </c>
    </row>
    <row r="15" spans="1:6" ht="15.75">
      <c r="A15" s="8">
        <v>11</v>
      </c>
      <c r="B15" s="8" t="s">
        <v>17</v>
      </c>
      <c r="C15" s="229"/>
      <c r="D15" s="229"/>
      <c r="E15" s="184"/>
      <c r="F15" s="186"/>
    </row>
    <row r="16" spans="1:6" ht="15.75">
      <c r="A16" s="9" t="s">
        <v>18</v>
      </c>
      <c r="B16" s="8" t="s">
        <v>440</v>
      </c>
      <c r="C16" s="185">
        <v>3.44</v>
      </c>
      <c r="D16" s="184" t="s">
        <v>10</v>
      </c>
      <c r="E16" s="184">
        <v>880.61</v>
      </c>
      <c r="F16" s="186">
        <f>C16*E16</f>
        <v>3029.2984000000001</v>
      </c>
    </row>
    <row r="17" spans="1:7" ht="15.75">
      <c r="A17" s="8" t="s">
        <v>20</v>
      </c>
      <c r="B17" s="8" t="s">
        <v>441</v>
      </c>
      <c r="C17" s="185">
        <v>0.64</v>
      </c>
      <c r="D17" s="184" t="s">
        <v>10</v>
      </c>
      <c r="E17" s="184">
        <v>450.47</v>
      </c>
      <c r="F17" s="186">
        <f t="shared" ref="F17:F20" si="1">C17*E17</f>
        <v>288.30080000000004</v>
      </c>
    </row>
    <row r="18" spans="1:7" ht="15.75">
      <c r="A18" s="8" t="s">
        <v>22</v>
      </c>
      <c r="B18" s="8" t="s">
        <v>442</v>
      </c>
      <c r="C18" s="185">
        <v>3.52</v>
      </c>
      <c r="D18" s="184" t="s">
        <v>10</v>
      </c>
      <c r="E18" s="184">
        <v>831.81</v>
      </c>
      <c r="F18" s="186">
        <f t="shared" si="1"/>
        <v>2927.9712</v>
      </c>
    </row>
    <row r="19" spans="1:7" ht="15.75">
      <c r="A19" s="8" t="s">
        <v>24</v>
      </c>
      <c r="B19" s="8" t="s">
        <v>443</v>
      </c>
      <c r="C19" s="185">
        <v>4.13</v>
      </c>
      <c r="D19" s="184" t="s">
        <v>10</v>
      </c>
      <c r="E19" s="184">
        <v>513.67999999999995</v>
      </c>
      <c r="F19" s="186">
        <f t="shared" si="1"/>
        <v>2121.4983999999999</v>
      </c>
    </row>
    <row r="20" spans="1:7" ht="15.75">
      <c r="A20" s="8" t="s">
        <v>26</v>
      </c>
      <c r="B20" s="8" t="s">
        <v>27</v>
      </c>
      <c r="C20" s="185">
        <v>7.39</v>
      </c>
      <c r="D20" s="184" t="s">
        <v>10</v>
      </c>
      <c r="E20" s="184">
        <v>177.16</v>
      </c>
      <c r="F20" s="186">
        <f t="shared" si="1"/>
        <v>1309.2123999999999</v>
      </c>
    </row>
    <row r="21" spans="1:7" s="203" customFormat="1" ht="15.75">
      <c r="A21" s="199"/>
      <c r="B21" s="199"/>
      <c r="C21" s="207"/>
      <c r="D21" s="207"/>
      <c r="E21" s="207" t="s">
        <v>28</v>
      </c>
      <c r="F21" s="193">
        <f>SUM(F5:F20)</f>
        <v>56875.465999999993</v>
      </c>
    </row>
    <row r="22" spans="1:7" ht="19.5" hidden="1" customHeight="1">
      <c r="A22" s="10"/>
      <c r="B22" s="10"/>
      <c r="E22" s="186" t="s">
        <v>29</v>
      </c>
      <c r="F22" s="186">
        <f>F21*12/100</f>
        <v>6825.0559199999998</v>
      </c>
    </row>
    <row r="23" spans="1:7" ht="19.5" hidden="1" customHeight="1">
      <c r="A23" s="10"/>
      <c r="B23" s="10"/>
      <c r="E23" s="186"/>
      <c r="F23" s="186">
        <f>F22+F21</f>
        <v>63700.521919999992</v>
      </c>
    </row>
    <row r="24" spans="1:7" ht="19.5" hidden="1" customHeight="1">
      <c r="A24" s="10"/>
      <c r="B24" s="10"/>
      <c r="E24" s="186" t="s">
        <v>30</v>
      </c>
      <c r="F24" s="186">
        <f>F23*1/100</f>
        <v>637.00521919999994</v>
      </c>
    </row>
    <row r="25" spans="1:7" ht="19.5" hidden="1" customHeight="1">
      <c r="A25" s="10"/>
      <c r="B25" s="10"/>
      <c r="E25" s="186" t="s">
        <v>31</v>
      </c>
      <c r="F25" s="186">
        <f>F24+F23</f>
        <v>64337.527139199992</v>
      </c>
    </row>
    <row r="26" spans="1:7" ht="21" customHeight="1"/>
    <row r="27" spans="1:7" ht="50.25" customHeight="1">
      <c r="B27" s="254" t="s">
        <v>488</v>
      </c>
      <c r="C27" s="254"/>
      <c r="D27" s="254"/>
      <c r="E27" s="254"/>
      <c r="F27" s="254"/>
      <c r="G27" s="2"/>
    </row>
  </sheetData>
  <mergeCells count="4">
    <mergeCell ref="A1:F1"/>
    <mergeCell ref="A2:F2"/>
    <mergeCell ref="A3:F3"/>
    <mergeCell ref="B27:F2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17"/>
  <sheetViews>
    <sheetView topLeftCell="A10" workbookViewId="0">
      <selection activeCell="F15" sqref="F15"/>
    </sheetView>
  </sheetViews>
  <sheetFormatPr defaultRowHeight="15"/>
  <cols>
    <col min="1" max="1" width="10.5703125" style="11" bestFit="1" customWidth="1"/>
    <col min="2" max="2" width="52.7109375" style="11" customWidth="1"/>
    <col min="3" max="3" width="9.5703125" style="10" customWidth="1"/>
    <col min="4" max="4" width="7.5703125" style="10" customWidth="1"/>
    <col min="5" max="5" width="12.7109375" style="10" customWidth="1"/>
    <col min="6" max="6" width="11.140625" style="10" customWidth="1"/>
    <col min="7" max="16384" width="9.140625" style="1"/>
  </cols>
  <sheetData>
    <row r="1" spans="1:6" ht="18.75">
      <c r="A1" s="256" t="s">
        <v>0</v>
      </c>
      <c r="B1" s="256"/>
      <c r="C1" s="256"/>
      <c r="D1" s="256"/>
      <c r="E1" s="256"/>
      <c r="F1" s="256"/>
    </row>
    <row r="2" spans="1:6" ht="18.75">
      <c r="A2" s="256" t="s">
        <v>1</v>
      </c>
      <c r="B2" s="256"/>
      <c r="C2" s="256"/>
      <c r="D2" s="256"/>
      <c r="E2" s="256"/>
      <c r="F2" s="256"/>
    </row>
    <row r="3" spans="1:6" ht="51" customHeight="1">
      <c r="A3" s="294" t="s">
        <v>489</v>
      </c>
      <c r="B3" s="295"/>
      <c r="C3" s="295"/>
      <c r="D3" s="295"/>
      <c r="E3" s="295"/>
      <c r="F3" s="296"/>
    </row>
    <row r="4" spans="1:6">
      <c r="A4" s="7" t="s">
        <v>2</v>
      </c>
      <c r="B4" s="7" t="s">
        <v>3</v>
      </c>
      <c r="C4" s="184" t="s">
        <v>4</v>
      </c>
      <c r="D4" s="184" t="s">
        <v>5</v>
      </c>
      <c r="E4" s="184" t="s">
        <v>6</v>
      </c>
      <c r="F4" s="184" t="s">
        <v>7</v>
      </c>
    </row>
    <row r="5" spans="1:6" ht="173.25">
      <c r="A5" s="8" t="s">
        <v>8</v>
      </c>
      <c r="B5" s="8" t="s">
        <v>9</v>
      </c>
      <c r="C5" s="186">
        <v>60.89</v>
      </c>
      <c r="D5" s="187" t="s">
        <v>10</v>
      </c>
      <c r="E5" s="187">
        <v>120.53</v>
      </c>
      <c r="F5" s="186">
        <f>ROUND(C5*E5,0)</f>
        <v>7339</v>
      </c>
    </row>
    <row r="6" spans="1:6" ht="110.25">
      <c r="A6" s="8" t="s">
        <v>11</v>
      </c>
      <c r="B6" s="8" t="s">
        <v>12</v>
      </c>
      <c r="C6" s="186">
        <v>15.22</v>
      </c>
      <c r="D6" s="187" t="s">
        <v>10</v>
      </c>
      <c r="E6" s="187">
        <v>223.35</v>
      </c>
      <c r="F6" s="186">
        <f>ROUND(C6*E6,0)</f>
        <v>3399</v>
      </c>
    </row>
    <row r="7" spans="1:6" ht="94.5">
      <c r="A7" s="8" t="s">
        <v>13</v>
      </c>
      <c r="B7" s="8" t="s">
        <v>14</v>
      </c>
      <c r="C7" s="186">
        <v>25.37</v>
      </c>
      <c r="D7" s="187" t="s">
        <v>10</v>
      </c>
      <c r="E7" s="184">
        <v>1149.1199999999999</v>
      </c>
      <c r="F7" s="185">
        <f>ROUND(C7*E7,0)</f>
        <v>29153</v>
      </c>
    </row>
    <row r="8" spans="1:6" ht="126">
      <c r="A8" s="8" t="s">
        <v>15</v>
      </c>
      <c r="B8" s="8" t="s">
        <v>16</v>
      </c>
      <c r="C8" s="185">
        <v>30.44</v>
      </c>
      <c r="D8" s="184" t="s">
        <v>10</v>
      </c>
      <c r="E8" s="185">
        <v>5829</v>
      </c>
      <c r="F8" s="185">
        <f>C8*E8</f>
        <v>177434.76</v>
      </c>
    </row>
    <row r="9" spans="1:6" ht="15.75">
      <c r="A9" s="8">
        <v>5</v>
      </c>
      <c r="B9" s="8" t="s">
        <v>17</v>
      </c>
      <c r="C9" s="218"/>
      <c r="D9" s="218"/>
      <c r="E9" s="184"/>
      <c r="F9" s="186"/>
    </row>
    <row r="10" spans="1:6" ht="15.75">
      <c r="A10" s="9" t="s">
        <v>18</v>
      </c>
      <c r="B10" s="8" t="s">
        <v>19</v>
      </c>
      <c r="C10" s="185">
        <v>13.09</v>
      </c>
      <c r="D10" s="184" t="s">
        <v>10</v>
      </c>
      <c r="E10" s="184">
        <v>907.31</v>
      </c>
      <c r="F10" s="186">
        <f>C10*E10</f>
        <v>11876.687899999999</v>
      </c>
    </row>
    <row r="11" spans="1:6" ht="15.75">
      <c r="A11" s="8" t="s">
        <v>20</v>
      </c>
      <c r="B11" s="8" t="s">
        <v>451</v>
      </c>
      <c r="C11" s="185">
        <v>15.22</v>
      </c>
      <c r="D11" s="184" t="s">
        <v>10</v>
      </c>
      <c r="E11" s="184">
        <v>403.07</v>
      </c>
      <c r="F11" s="186">
        <f t="shared" ref="F11:F14" si="0">C11*E11</f>
        <v>6134.7254000000003</v>
      </c>
    </row>
    <row r="12" spans="1:6" ht="15.75">
      <c r="A12" s="8" t="s">
        <v>22</v>
      </c>
      <c r="B12" s="8" t="s">
        <v>23</v>
      </c>
      <c r="C12" s="185">
        <v>25.37</v>
      </c>
      <c r="D12" s="184" t="s">
        <v>10</v>
      </c>
      <c r="E12" s="184">
        <v>863.24</v>
      </c>
      <c r="F12" s="186">
        <f t="shared" si="0"/>
        <v>21900.398800000003</v>
      </c>
    </row>
    <row r="13" spans="1:6" ht="15.75">
      <c r="A13" s="8" t="s">
        <v>24</v>
      </c>
      <c r="B13" s="8" t="s">
        <v>25</v>
      </c>
      <c r="C13" s="185">
        <v>26.18</v>
      </c>
      <c r="D13" s="184" t="s">
        <v>10</v>
      </c>
      <c r="E13" s="184">
        <v>541.66999999999996</v>
      </c>
      <c r="F13" s="186">
        <f t="shared" si="0"/>
        <v>14180.920599999999</v>
      </c>
    </row>
    <row r="14" spans="1:6" ht="15.75">
      <c r="A14" s="8" t="s">
        <v>26</v>
      </c>
      <c r="B14" s="8" t="s">
        <v>27</v>
      </c>
      <c r="C14" s="185">
        <v>60.89</v>
      </c>
      <c r="D14" s="184" t="s">
        <v>10</v>
      </c>
      <c r="E14" s="184">
        <v>177.17</v>
      </c>
      <c r="F14" s="186">
        <f t="shared" si="0"/>
        <v>10787.881299999999</v>
      </c>
    </row>
    <row r="15" spans="1:6" ht="15.75">
      <c r="A15" s="8"/>
      <c r="B15" s="8"/>
      <c r="C15" s="184"/>
      <c r="D15" s="184"/>
      <c r="E15" s="184" t="s">
        <v>28</v>
      </c>
      <c r="F15" s="189">
        <f>SUM(F5:F14)</f>
        <v>282206.37400000001</v>
      </c>
    </row>
    <row r="16" spans="1:6" ht="21" customHeight="1"/>
    <row r="17" spans="2:7" ht="50.25" customHeight="1">
      <c r="B17" s="257" t="s">
        <v>362</v>
      </c>
      <c r="C17" s="257"/>
      <c r="D17" s="257"/>
      <c r="E17" s="257"/>
      <c r="F17" s="257"/>
      <c r="G17" s="2"/>
    </row>
  </sheetData>
  <mergeCells count="4">
    <mergeCell ref="A1:F1"/>
    <mergeCell ref="A2:F2"/>
    <mergeCell ref="A3:F3"/>
    <mergeCell ref="B17:F17"/>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G22"/>
  <sheetViews>
    <sheetView topLeftCell="A10" workbookViewId="0">
      <selection activeCell="B16" sqref="B16:E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24.75" customHeight="1">
      <c r="A3" s="252" t="s">
        <v>232</v>
      </c>
      <c r="B3" s="252"/>
      <c r="C3" s="252"/>
      <c r="D3" s="252"/>
      <c r="E3" s="252"/>
      <c r="F3" s="252"/>
      <c r="G3" s="21"/>
    </row>
    <row r="4" spans="1:7">
      <c r="A4" s="22" t="s">
        <v>34</v>
      </c>
      <c r="B4" s="22" t="s">
        <v>35</v>
      </c>
      <c r="C4" s="22" t="s">
        <v>36</v>
      </c>
      <c r="D4" s="22" t="s">
        <v>5</v>
      </c>
      <c r="E4" s="22" t="s">
        <v>6</v>
      </c>
      <c r="F4" s="22" t="s">
        <v>7</v>
      </c>
    </row>
    <row r="5" spans="1:7" ht="21">
      <c r="A5" s="23">
        <v>1</v>
      </c>
      <c r="B5" s="23" t="s">
        <v>37</v>
      </c>
      <c r="C5" s="23">
        <v>1</v>
      </c>
      <c r="D5" s="23" t="s">
        <v>38</v>
      </c>
      <c r="E5" s="23">
        <v>261.12</v>
      </c>
      <c r="F5" s="25">
        <f t="shared" ref="F5:F15" si="0">E5*C5</f>
        <v>261.12</v>
      </c>
    </row>
    <row r="6" spans="1:7" ht="114.75">
      <c r="A6" s="23" t="s">
        <v>39</v>
      </c>
      <c r="B6" s="26" t="s">
        <v>40</v>
      </c>
      <c r="C6" s="27">
        <v>18.97</v>
      </c>
      <c r="D6" s="28" t="s">
        <v>41</v>
      </c>
      <c r="E6" s="28">
        <v>120.53</v>
      </c>
      <c r="F6" s="25">
        <f t="shared" si="0"/>
        <v>2286.4540999999999</v>
      </c>
    </row>
    <row r="7" spans="1:7" ht="89.25">
      <c r="A7" s="23" t="s">
        <v>42</v>
      </c>
      <c r="B7" s="29" t="s">
        <v>43</v>
      </c>
      <c r="C7" s="27">
        <v>7.08</v>
      </c>
      <c r="D7" s="28" t="s">
        <v>44</v>
      </c>
      <c r="E7" s="28">
        <v>223.35</v>
      </c>
      <c r="F7" s="25">
        <f t="shared" si="0"/>
        <v>1581.318</v>
      </c>
    </row>
    <row r="8" spans="1:7" ht="63.75">
      <c r="A8" s="23" t="s">
        <v>45</v>
      </c>
      <c r="B8" s="26" t="s">
        <v>46</v>
      </c>
      <c r="C8" s="27">
        <v>11.8</v>
      </c>
      <c r="D8" s="28" t="s">
        <v>44</v>
      </c>
      <c r="E8" s="28">
        <v>1149.1199999999999</v>
      </c>
      <c r="F8" s="25">
        <f t="shared" si="0"/>
        <v>13559.616</v>
      </c>
    </row>
    <row r="9" spans="1:7" ht="102">
      <c r="A9" s="23" t="s">
        <v>47</v>
      </c>
      <c r="B9" s="26" t="s">
        <v>48</v>
      </c>
      <c r="C9" s="27">
        <v>37.83</v>
      </c>
      <c r="D9" s="28" t="s">
        <v>44</v>
      </c>
      <c r="E9" s="28">
        <v>5829</v>
      </c>
      <c r="F9" s="25">
        <f t="shared" si="0"/>
        <v>220511.06999999998</v>
      </c>
    </row>
    <row r="10" spans="1:7" ht="18.75">
      <c r="A10" s="23">
        <v>6</v>
      </c>
      <c r="B10" s="30" t="s">
        <v>49</v>
      </c>
      <c r="C10" s="27"/>
      <c r="D10" s="28"/>
      <c r="E10" s="28"/>
      <c r="F10" s="25">
        <f t="shared" si="0"/>
        <v>0</v>
      </c>
    </row>
    <row r="11" spans="1:7" ht="15.75">
      <c r="A11" s="23">
        <v>7</v>
      </c>
      <c r="B11" s="26" t="s">
        <v>197</v>
      </c>
      <c r="C11" s="27">
        <v>16.27</v>
      </c>
      <c r="D11" s="28" t="s">
        <v>44</v>
      </c>
      <c r="E11" s="28">
        <v>880.61</v>
      </c>
      <c r="F11" s="25">
        <f t="shared" si="0"/>
        <v>14327.5247</v>
      </c>
    </row>
    <row r="12" spans="1:7" ht="15.75">
      <c r="A12" s="23">
        <v>8</v>
      </c>
      <c r="B12" s="26" t="s">
        <v>215</v>
      </c>
      <c r="C12" s="27">
        <v>7.08</v>
      </c>
      <c r="D12" s="28" t="s">
        <v>44</v>
      </c>
      <c r="E12" s="28">
        <v>450.47</v>
      </c>
      <c r="F12" s="25">
        <f t="shared" si="0"/>
        <v>3189.3276000000001</v>
      </c>
    </row>
    <row r="13" spans="1:7" ht="15.75">
      <c r="A13" s="23">
        <v>9</v>
      </c>
      <c r="B13" s="26" t="s">
        <v>216</v>
      </c>
      <c r="C13" s="27">
        <v>32.53</v>
      </c>
      <c r="D13" s="28" t="s">
        <v>44</v>
      </c>
      <c r="E13" s="28">
        <v>513.67999999999995</v>
      </c>
      <c r="F13" s="25">
        <f t="shared" si="0"/>
        <v>16710.010399999999</v>
      </c>
    </row>
    <row r="14" spans="1:7" ht="15.75">
      <c r="A14" s="23">
        <v>10</v>
      </c>
      <c r="B14" s="26" t="s">
        <v>217</v>
      </c>
      <c r="C14" s="27">
        <v>11.8</v>
      </c>
      <c r="D14" s="28" t="s">
        <v>44</v>
      </c>
      <c r="E14" s="28">
        <v>831.81</v>
      </c>
      <c r="F14" s="25">
        <f t="shared" si="0"/>
        <v>9815.3580000000002</v>
      </c>
    </row>
    <row r="15" spans="1:7" ht="15.75">
      <c r="A15" s="23">
        <v>11</v>
      </c>
      <c r="B15" s="26" t="s">
        <v>54</v>
      </c>
      <c r="C15" s="27">
        <v>18.97</v>
      </c>
      <c r="D15" s="28" t="s">
        <v>44</v>
      </c>
      <c r="E15" s="28">
        <v>177.16</v>
      </c>
      <c r="F15" s="25">
        <f t="shared" si="0"/>
        <v>3360.7251999999999</v>
      </c>
    </row>
    <row r="16" spans="1:7">
      <c r="A16" s="31"/>
      <c r="B16" s="275" t="s">
        <v>90</v>
      </c>
      <c r="C16" s="276"/>
      <c r="D16" s="276"/>
      <c r="E16" s="277"/>
      <c r="F16" s="32">
        <f>SUM(F5:F15)</f>
        <v>285602.52399999998</v>
      </c>
    </row>
    <row r="17" spans="1:6">
      <c r="A17" s="33"/>
      <c r="B17" s="34"/>
      <c r="C17" s="34"/>
      <c r="D17" s="34"/>
      <c r="E17" s="34"/>
      <c r="F17" s="35"/>
    </row>
    <row r="18" spans="1:6">
      <c r="A18" s="33"/>
      <c r="B18" s="34"/>
      <c r="C18" s="34"/>
      <c r="D18" s="34"/>
      <c r="E18" s="34"/>
      <c r="F18" s="35"/>
    </row>
    <row r="19" spans="1:6" ht="43.5" customHeight="1">
      <c r="B19" s="254" t="s">
        <v>55</v>
      </c>
      <c r="C19" s="254"/>
      <c r="D19" s="254"/>
      <c r="E19" s="254"/>
      <c r="F19" s="254"/>
    </row>
    <row r="22" spans="1:6" ht="41.25" customHeight="1"/>
  </sheetData>
  <mergeCells count="5">
    <mergeCell ref="A1:F1"/>
    <mergeCell ref="A2:F2"/>
    <mergeCell ref="A3:F3"/>
    <mergeCell ref="B16:E16"/>
    <mergeCell ref="B19:F19"/>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G22"/>
  <sheetViews>
    <sheetView topLeftCell="A22" workbookViewId="0">
      <selection activeCell="B16" sqref="B16:E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24.75" customHeight="1">
      <c r="A3" s="252" t="s">
        <v>214</v>
      </c>
      <c r="B3" s="252"/>
      <c r="C3" s="252"/>
      <c r="D3" s="252"/>
      <c r="E3" s="252"/>
      <c r="F3" s="252"/>
      <c r="G3" s="21"/>
    </row>
    <row r="4" spans="1:7">
      <c r="A4" s="22" t="s">
        <v>34</v>
      </c>
      <c r="B4" s="22" t="s">
        <v>35</v>
      </c>
      <c r="C4" s="22" t="s">
        <v>36</v>
      </c>
      <c r="D4" s="22" t="s">
        <v>5</v>
      </c>
      <c r="E4" s="22" t="s">
        <v>6</v>
      </c>
      <c r="F4" s="22" t="s">
        <v>7</v>
      </c>
    </row>
    <row r="5" spans="1:7" ht="21">
      <c r="A5" s="23">
        <v>1</v>
      </c>
      <c r="B5" s="23" t="s">
        <v>37</v>
      </c>
      <c r="C5" s="23">
        <v>1</v>
      </c>
      <c r="D5" s="23" t="s">
        <v>38</v>
      </c>
      <c r="E5" s="23">
        <v>261.12</v>
      </c>
      <c r="F5" s="25">
        <f t="shared" ref="F5:F15" si="0">E5*C5</f>
        <v>261.12</v>
      </c>
    </row>
    <row r="6" spans="1:7" ht="114.75">
      <c r="A6" s="23" t="s">
        <v>39</v>
      </c>
      <c r="B6" s="26" t="s">
        <v>40</v>
      </c>
      <c r="C6" s="27">
        <v>22.24</v>
      </c>
      <c r="D6" s="28" t="s">
        <v>41</v>
      </c>
      <c r="E6" s="28">
        <v>120.53</v>
      </c>
      <c r="F6" s="25">
        <f t="shared" si="0"/>
        <v>2680.5871999999999</v>
      </c>
    </row>
    <row r="7" spans="1:7" ht="89.25">
      <c r="A7" s="23" t="s">
        <v>42</v>
      </c>
      <c r="B7" s="29" t="s">
        <v>43</v>
      </c>
      <c r="C7" s="27">
        <v>16.850000000000001</v>
      </c>
      <c r="D7" s="28" t="s">
        <v>44</v>
      </c>
      <c r="E7" s="28">
        <v>223.35</v>
      </c>
      <c r="F7" s="25">
        <f t="shared" si="0"/>
        <v>3763.4475000000002</v>
      </c>
    </row>
    <row r="8" spans="1:7" ht="63.75">
      <c r="A8" s="23" t="s">
        <v>45</v>
      </c>
      <c r="B8" s="26" t="s">
        <v>46</v>
      </c>
      <c r="C8" s="27">
        <v>28.08</v>
      </c>
      <c r="D8" s="28" t="s">
        <v>44</v>
      </c>
      <c r="E8" s="28">
        <v>1149.1199999999999</v>
      </c>
      <c r="F8" s="25">
        <f t="shared" si="0"/>
        <v>32267.289599999996</v>
      </c>
    </row>
    <row r="9" spans="1:7" ht="102">
      <c r="A9" s="23" t="s">
        <v>47</v>
      </c>
      <c r="B9" s="26" t="s">
        <v>48</v>
      </c>
      <c r="C9" s="27">
        <v>28.04</v>
      </c>
      <c r="D9" s="28" t="s">
        <v>44</v>
      </c>
      <c r="E9" s="28">
        <v>5829</v>
      </c>
      <c r="F9" s="25">
        <f t="shared" si="0"/>
        <v>163445.16</v>
      </c>
    </row>
    <row r="10" spans="1:7" ht="18.75">
      <c r="A10" s="23">
        <v>6</v>
      </c>
      <c r="B10" s="30" t="s">
        <v>49</v>
      </c>
      <c r="C10" s="27"/>
      <c r="D10" s="28"/>
      <c r="E10" s="28"/>
      <c r="F10" s="25">
        <f t="shared" si="0"/>
        <v>0</v>
      </c>
    </row>
    <row r="11" spans="1:7" ht="15.75">
      <c r="A11" s="23">
        <v>7</v>
      </c>
      <c r="B11" s="26" t="s">
        <v>197</v>
      </c>
      <c r="C11" s="27">
        <v>12.06</v>
      </c>
      <c r="D11" s="28" t="s">
        <v>44</v>
      </c>
      <c r="E11" s="28">
        <v>880.61</v>
      </c>
      <c r="F11" s="25">
        <f t="shared" si="0"/>
        <v>10620.1566</v>
      </c>
    </row>
    <row r="12" spans="1:7" ht="15.75">
      <c r="A12" s="23">
        <v>8</v>
      </c>
      <c r="B12" s="26" t="s">
        <v>215</v>
      </c>
      <c r="C12" s="27">
        <v>16.850000000000001</v>
      </c>
      <c r="D12" s="28" t="s">
        <v>44</v>
      </c>
      <c r="E12" s="28">
        <v>450.47</v>
      </c>
      <c r="F12" s="25">
        <f t="shared" si="0"/>
        <v>7590.4195000000009</v>
      </c>
    </row>
    <row r="13" spans="1:7" ht="15.75">
      <c r="A13" s="23">
        <v>9</v>
      </c>
      <c r="B13" s="26" t="s">
        <v>216</v>
      </c>
      <c r="C13" s="27">
        <v>24.11</v>
      </c>
      <c r="D13" s="28" t="s">
        <v>44</v>
      </c>
      <c r="E13" s="28">
        <v>513.67999999999995</v>
      </c>
      <c r="F13" s="25">
        <f t="shared" si="0"/>
        <v>12384.824799999999</v>
      </c>
    </row>
    <row r="14" spans="1:7" ht="15.75">
      <c r="A14" s="23">
        <v>10</v>
      </c>
      <c r="B14" s="26" t="s">
        <v>217</v>
      </c>
      <c r="C14" s="27">
        <v>28.08</v>
      </c>
      <c r="D14" s="28" t="s">
        <v>44</v>
      </c>
      <c r="E14" s="28">
        <v>831.81</v>
      </c>
      <c r="F14" s="25">
        <f t="shared" si="0"/>
        <v>23357.224799999996</v>
      </c>
    </row>
    <row r="15" spans="1:7" ht="15.75">
      <c r="A15" s="23">
        <v>11</v>
      </c>
      <c r="B15" s="26" t="s">
        <v>54</v>
      </c>
      <c r="C15" s="27">
        <v>22.24</v>
      </c>
      <c r="D15" s="28" t="s">
        <v>44</v>
      </c>
      <c r="E15" s="28">
        <v>177.16</v>
      </c>
      <c r="F15" s="25">
        <f t="shared" si="0"/>
        <v>3940.0383999999995</v>
      </c>
    </row>
    <row r="16" spans="1:7">
      <c r="A16" s="31"/>
      <c r="B16" s="275" t="s">
        <v>90</v>
      </c>
      <c r="C16" s="276"/>
      <c r="D16" s="276"/>
      <c r="E16" s="277"/>
      <c r="F16" s="32">
        <f>SUM(F5:F15)</f>
        <v>260310.26839999997</v>
      </c>
    </row>
    <row r="17" spans="1:6">
      <c r="A17" s="33"/>
      <c r="B17" s="34"/>
      <c r="C17" s="34"/>
      <c r="D17" s="34"/>
      <c r="E17" s="34"/>
      <c r="F17" s="35"/>
    </row>
    <row r="18" spans="1:6">
      <c r="A18" s="33"/>
      <c r="B18" s="34"/>
      <c r="C18" s="34"/>
      <c r="D18" s="34"/>
      <c r="E18" s="34"/>
      <c r="F18" s="35"/>
    </row>
    <row r="19" spans="1:6" ht="43.5" customHeight="1">
      <c r="B19" s="254" t="s">
        <v>55</v>
      </c>
      <c r="C19" s="254"/>
      <c r="D19" s="254"/>
      <c r="E19" s="254"/>
      <c r="F19" s="254"/>
    </row>
    <row r="22" spans="1:6" ht="41.25" customHeight="1"/>
  </sheetData>
  <mergeCells count="5">
    <mergeCell ref="A1:F1"/>
    <mergeCell ref="A2:F2"/>
    <mergeCell ref="A3:F3"/>
    <mergeCell ref="B16:E16"/>
    <mergeCell ref="B19:F19"/>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G64"/>
  <sheetViews>
    <sheetView topLeftCell="A48" workbookViewId="0">
      <selection activeCell="F57" sqref="F57"/>
    </sheetView>
  </sheetViews>
  <sheetFormatPr defaultColWidth="10.28515625" defaultRowHeight="12"/>
  <cols>
    <col min="1" max="1" width="8.5703125" style="165" customWidth="1"/>
    <col min="2" max="2" width="41.5703125" style="75" customWidth="1"/>
    <col min="3" max="3" width="12" style="75" customWidth="1"/>
    <col min="4" max="4" width="11.28515625" style="75" customWidth="1"/>
    <col min="5" max="5" width="10.140625" style="75" customWidth="1"/>
    <col min="6" max="6" width="16.7109375" style="75" customWidth="1"/>
    <col min="7" max="16384" width="10.28515625" style="75"/>
  </cols>
  <sheetData>
    <row r="1" spans="1:7" customFormat="1" ht="18.75">
      <c r="A1" s="248" t="s">
        <v>0</v>
      </c>
      <c r="B1" s="249"/>
      <c r="C1" s="249"/>
      <c r="D1" s="249"/>
      <c r="E1" s="249"/>
      <c r="F1" s="249"/>
      <c r="G1" s="20"/>
    </row>
    <row r="2" spans="1:7" customFormat="1" ht="18.75">
      <c r="A2" s="250" t="s">
        <v>1</v>
      </c>
      <c r="B2" s="251"/>
      <c r="C2" s="251"/>
      <c r="D2" s="251"/>
      <c r="E2" s="251"/>
      <c r="F2" s="251"/>
      <c r="G2" s="20"/>
    </row>
    <row r="3" spans="1:7" customFormat="1" ht="36.75" customHeight="1">
      <c r="A3" s="344" t="s">
        <v>560</v>
      </c>
      <c r="B3" s="344"/>
      <c r="C3" s="344"/>
      <c r="D3" s="344"/>
      <c r="E3" s="344"/>
      <c r="F3" s="344"/>
      <c r="G3" s="20"/>
    </row>
    <row r="4" spans="1:7" ht="12.75">
      <c r="A4" s="136" t="s">
        <v>2</v>
      </c>
      <c r="B4" s="137" t="s">
        <v>3</v>
      </c>
      <c r="C4" s="137" t="s">
        <v>4</v>
      </c>
      <c r="D4" s="137" t="s">
        <v>5</v>
      </c>
      <c r="E4" s="137" t="s">
        <v>6</v>
      </c>
      <c r="F4" s="138" t="s">
        <v>7</v>
      </c>
    </row>
    <row r="5" spans="1:7" s="143" customFormat="1" ht="42.75" customHeight="1">
      <c r="A5" s="139">
        <v>1</v>
      </c>
      <c r="B5" s="140" t="s">
        <v>265</v>
      </c>
      <c r="C5" s="141">
        <v>12</v>
      </c>
      <c r="D5" s="141" t="s">
        <v>38</v>
      </c>
      <c r="E5" s="141">
        <v>272.99</v>
      </c>
      <c r="F5" s="142">
        <f>C5*E5</f>
        <v>3275.88</v>
      </c>
    </row>
    <row r="6" spans="1:7" s="143" customFormat="1" ht="52.5" customHeight="1">
      <c r="A6" s="144" t="s">
        <v>266</v>
      </c>
      <c r="B6" s="140" t="s">
        <v>267</v>
      </c>
      <c r="C6" s="141">
        <v>0.57999999999999996</v>
      </c>
      <c r="D6" s="141" t="s">
        <v>268</v>
      </c>
      <c r="E6" s="141">
        <v>390.16</v>
      </c>
      <c r="F6" s="142">
        <f t="shared" ref="F6:F56" si="0">C6*E6</f>
        <v>226.2928</v>
      </c>
    </row>
    <row r="7" spans="1:7" s="143" customFormat="1" ht="140.25">
      <c r="A7" s="144" t="s">
        <v>269</v>
      </c>
      <c r="B7" s="145" t="s">
        <v>9</v>
      </c>
      <c r="C7" s="142">
        <v>17.36</v>
      </c>
      <c r="D7" s="141" t="s">
        <v>268</v>
      </c>
      <c r="E7" s="142">
        <v>120.53</v>
      </c>
      <c r="F7" s="142">
        <f t="shared" si="0"/>
        <v>2092.4007999999999</v>
      </c>
    </row>
    <row r="8" spans="1:7" s="143" customFormat="1" ht="89.25">
      <c r="A8" s="146" t="s">
        <v>270</v>
      </c>
      <c r="B8" s="145" t="s">
        <v>12</v>
      </c>
      <c r="C8" s="142">
        <v>3.4</v>
      </c>
      <c r="D8" s="141" t="s">
        <v>268</v>
      </c>
      <c r="E8" s="142">
        <v>223.35</v>
      </c>
      <c r="F8" s="142">
        <f t="shared" si="0"/>
        <v>759.39</v>
      </c>
    </row>
    <row r="9" spans="1:7" s="143" customFormat="1" ht="31.5" customHeight="1">
      <c r="A9" s="144" t="s">
        <v>271</v>
      </c>
      <c r="B9" s="145" t="s">
        <v>272</v>
      </c>
      <c r="C9" s="142">
        <v>23.51</v>
      </c>
      <c r="D9" s="142" t="s">
        <v>89</v>
      </c>
      <c r="E9" s="142">
        <v>238.38</v>
      </c>
      <c r="F9" s="142">
        <f t="shared" si="0"/>
        <v>5604.3137999999999</v>
      </c>
    </row>
    <row r="10" spans="1:7" s="143" customFormat="1" ht="114.75">
      <c r="A10" s="146" t="s">
        <v>273</v>
      </c>
      <c r="B10" s="145" t="s">
        <v>274</v>
      </c>
      <c r="C10" s="142">
        <v>1.21</v>
      </c>
      <c r="D10" s="141" t="s">
        <v>268</v>
      </c>
      <c r="E10" s="142">
        <v>5358.83</v>
      </c>
      <c r="F10" s="142">
        <f t="shared" si="0"/>
        <v>6484.1842999999999</v>
      </c>
    </row>
    <row r="11" spans="1:7" s="143" customFormat="1" ht="51" customHeight="1">
      <c r="A11" s="146" t="s">
        <v>275</v>
      </c>
      <c r="B11" s="145" t="s">
        <v>276</v>
      </c>
      <c r="C11" s="142">
        <v>4.4400000000000004</v>
      </c>
      <c r="D11" s="141" t="s">
        <v>268</v>
      </c>
      <c r="E11" s="142">
        <v>4031.9</v>
      </c>
      <c r="F11" s="142">
        <f t="shared" si="0"/>
        <v>17901.636000000002</v>
      </c>
    </row>
    <row r="12" spans="1:7" s="143" customFormat="1" ht="38.25">
      <c r="A12" s="144" t="s">
        <v>277</v>
      </c>
      <c r="B12" s="145" t="s">
        <v>278</v>
      </c>
      <c r="C12" s="142">
        <v>0.76</v>
      </c>
      <c r="D12" s="141" t="s">
        <v>268</v>
      </c>
      <c r="E12" s="142">
        <v>6360.23</v>
      </c>
      <c r="F12" s="142">
        <f t="shared" si="0"/>
        <v>4833.7748000000001</v>
      </c>
    </row>
    <row r="13" spans="1:7" s="143" customFormat="1" ht="54" customHeight="1">
      <c r="A13" s="144" t="s">
        <v>279</v>
      </c>
      <c r="B13" s="145" t="s">
        <v>280</v>
      </c>
      <c r="C13" s="142">
        <v>6.55</v>
      </c>
      <c r="D13" s="141" t="s">
        <v>268</v>
      </c>
      <c r="E13" s="142">
        <v>3936.43</v>
      </c>
      <c r="F13" s="142">
        <f t="shared" si="0"/>
        <v>25783.616499999996</v>
      </c>
    </row>
    <row r="14" spans="1:7" s="143" customFormat="1" ht="53.25" hidden="1" customHeight="1">
      <c r="A14" s="144" t="s">
        <v>281</v>
      </c>
      <c r="B14" s="147" t="s">
        <v>282</v>
      </c>
      <c r="C14" s="142"/>
      <c r="D14" s="141" t="s">
        <v>268</v>
      </c>
      <c r="E14" s="142"/>
      <c r="F14" s="142">
        <f t="shared" si="0"/>
        <v>0</v>
      </c>
    </row>
    <row r="15" spans="1:7" s="143" customFormat="1" ht="12.75" hidden="1" customHeight="1">
      <c r="A15" s="144"/>
      <c r="B15" s="148" t="s">
        <v>283</v>
      </c>
      <c r="C15" s="142"/>
      <c r="D15" s="141" t="s">
        <v>268</v>
      </c>
      <c r="E15" s="142"/>
      <c r="F15" s="142">
        <f t="shared" si="0"/>
        <v>0</v>
      </c>
    </row>
    <row r="16" spans="1:7" s="143" customFormat="1" ht="17.25" hidden="1" customHeight="1">
      <c r="A16" s="144"/>
      <c r="B16" s="148" t="s">
        <v>284</v>
      </c>
      <c r="C16" s="142"/>
      <c r="D16" s="141" t="s">
        <v>268</v>
      </c>
      <c r="E16" s="142"/>
      <c r="F16" s="142">
        <f t="shared" si="0"/>
        <v>0</v>
      </c>
    </row>
    <row r="17" spans="1:6" s="143" customFormat="1" ht="15.75" hidden="1" customHeight="1">
      <c r="A17" s="144"/>
      <c r="B17" s="149" t="s">
        <v>285</v>
      </c>
      <c r="C17" s="142"/>
      <c r="D17" s="141" t="s">
        <v>268</v>
      </c>
      <c r="E17" s="142"/>
      <c r="F17" s="142">
        <f t="shared" si="0"/>
        <v>0</v>
      </c>
    </row>
    <row r="18" spans="1:6" s="143" customFormat="1" ht="12.75">
      <c r="A18" s="144"/>
      <c r="B18" s="149" t="s">
        <v>286</v>
      </c>
      <c r="C18" s="142"/>
      <c r="D18" s="141" t="s">
        <v>268</v>
      </c>
      <c r="E18" s="142"/>
      <c r="F18" s="142">
        <f t="shared" si="0"/>
        <v>0</v>
      </c>
    </row>
    <row r="19" spans="1:6" s="143" customFormat="1" ht="12.75">
      <c r="A19" s="144"/>
      <c r="B19" s="149" t="s">
        <v>287</v>
      </c>
      <c r="C19" s="142"/>
      <c r="D19" s="141" t="s">
        <v>268</v>
      </c>
      <c r="E19" s="142"/>
      <c r="F19" s="142">
        <f t="shared" si="0"/>
        <v>0</v>
      </c>
    </row>
    <row r="20" spans="1:6" s="143" customFormat="1" ht="12.75">
      <c r="A20" s="144"/>
      <c r="B20" s="149"/>
      <c r="C20" s="142"/>
      <c r="D20" s="141" t="s">
        <v>268</v>
      </c>
      <c r="E20" s="142"/>
      <c r="F20" s="142">
        <f t="shared" si="0"/>
        <v>0</v>
      </c>
    </row>
    <row r="21" spans="1:6" s="143" customFormat="1" ht="12.75">
      <c r="A21" s="144"/>
      <c r="B21" s="149"/>
      <c r="C21" s="142"/>
      <c r="D21" s="141" t="s">
        <v>268</v>
      </c>
      <c r="E21" s="142"/>
      <c r="F21" s="142">
        <f t="shared" si="0"/>
        <v>0</v>
      </c>
    </row>
    <row r="22" spans="1:6" s="143" customFormat="1" ht="12.75">
      <c r="A22" s="144"/>
      <c r="B22" s="149"/>
      <c r="C22" s="142"/>
      <c r="D22" s="141" t="s">
        <v>268</v>
      </c>
      <c r="E22" s="142"/>
      <c r="F22" s="142">
        <f t="shared" si="0"/>
        <v>0</v>
      </c>
    </row>
    <row r="23" spans="1:6" s="143" customFormat="1" ht="12.75">
      <c r="A23" s="144"/>
      <c r="B23" s="149"/>
      <c r="C23" s="142"/>
      <c r="D23" s="141" t="s">
        <v>268</v>
      </c>
      <c r="E23" s="142">
        <v>76.11</v>
      </c>
      <c r="F23" s="142">
        <f t="shared" si="0"/>
        <v>0</v>
      </c>
    </row>
    <row r="24" spans="1:6" s="143" customFormat="1" ht="12.75">
      <c r="A24" s="144"/>
      <c r="B24" s="148" t="s">
        <v>288</v>
      </c>
      <c r="C24" s="142"/>
      <c r="D24" s="141" t="s">
        <v>268</v>
      </c>
      <c r="E24" s="142"/>
      <c r="F24" s="142">
        <f t="shared" si="0"/>
        <v>0</v>
      </c>
    </row>
    <row r="25" spans="1:6" s="143" customFormat="1" ht="12.75">
      <c r="A25" s="144"/>
      <c r="B25" s="149"/>
      <c r="C25" s="142"/>
      <c r="D25" s="141" t="s">
        <v>268</v>
      </c>
      <c r="E25" s="142"/>
      <c r="F25" s="142">
        <f t="shared" si="0"/>
        <v>0</v>
      </c>
    </row>
    <row r="26" spans="1:6" s="143" customFormat="1" ht="12.75">
      <c r="A26" s="144"/>
      <c r="B26" s="149" t="s">
        <v>284</v>
      </c>
      <c r="C26" s="142"/>
      <c r="D26" s="141" t="s">
        <v>268</v>
      </c>
      <c r="E26" s="142"/>
      <c r="F26" s="142">
        <f t="shared" si="0"/>
        <v>0</v>
      </c>
    </row>
    <row r="27" spans="1:6" s="143" customFormat="1" ht="12.75">
      <c r="A27" s="144"/>
      <c r="B27" s="149" t="s">
        <v>285</v>
      </c>
      <c r="C27" s="142"/>
      <c r="D27" s="141" t="s">
        <v>268</v>
      </c>
      <c r="E27" s="142"/>
      <c r="F27" s="142">
        <f t="shared" si="0"/>
        <v>0</v>
      </c>
    </row>
    <row r="28" spans="1:6" s="143" customFormat="1" ht="12.75">
      <c r="A28" s="144"/>
      <c r="B28" s="149" t="s">
        <v>287</v>
      </c>
      <c r="C28" s="142"/>
      <c r="D28" s="141" t="s">
        <v>268</v>
      </c>
      <c r="E28" s="142"/>
      <c r="F28" s="142">
        <f t="shared" si="0"/>
        <v>0</v>
      </c>
    </row>
    <row r="29" spans="1:6" s="143" customFormat="1" ht="12.75">
      <c r="A29" s="144"/>
      <c r="B29" s="149" t="s">
        <v>289</v>
      </c>
      <c r="C29" s="142"/>
      <c r="D29" s="141" t="s">
        <v>268</v>
      </c>
      <c r="E29" s="142"/>
      <c r="F29" s="142">
        <f t="shared" si="0"/>
        <v>0</v>
      </c>
    </row>
    <row r="30" spans="1:6" s="143" customFormat="1" ht="12.75">
      <c r="A30" s="144"/>
      <c r="B30" s="149"/>
      <c r="C30" s="142"/>
      <c r="D30" s="141" t="s">
        <v>268</v>
      </c>
      <c r="E30" s="142"/>
      <c r="F30" s="142">
        <f t="shared" si="0"/>
        <v>0</v>
      </c>
    </row>
    <row r="31" spans="1:6" s="143" customFormat="1" ht="12.75">
      <c r="A31" s="144"/>
      <c r="B31" s="149"/>
      <c r="C31" s="142"/>
      <c r="D31" s="141" t="s">
        <v>268</v>
      </c>
      <c r="E31" s="142"/>
      <c r="F31" s="142">
        <f t="shared" si="0"/>
        <v>0</v>
      </c>
    </row>
    <row r="32" spans="1:6" s="143" customFormat="1" ht="12.75">
      <c r="A32" s="144"/>
      <c r="B32" s="149"/>
      <c r="C32" s="142"/>
      <c r="D32" s="141" t="s">
        <v>268</v>
      </c>
      <c r="E32" s="142" t="s">
        <v>290</v>
      </c>
      <c r="F32" s="142" t="e">
        <f t="shared" si="0"/>
        <v>#VALUE!</v>
      </c>
    </row>
    <row r="33" spans="1:6" s="143" customFormat="1" ht="38.25">
      <c r="A33" s="144" t="s">
        <v>291</v>
      </c>
      <c r="B33" s="145" t="s">
        <v>292</v>
      </c>
      <c r="C33" s="142">
        <v>0.55000000000000004</v>
      </c>
      <c r="D33" s="141" t="s">
        <v>268</v>
      </c>
      <c r="E33" s="142">
        <v>6972.73</v>
      </c>
      <c r="F33" s="142">
        <f t="shared" si="0"/>
        <v>3835.0014999999999</v>
      </c>
    </row>
    <row r="34" spans="1:6" s="143" customFormat="1" ht="38.25">
      <c r="A34" s="144" t="s">
        <v>293</v>
      </c>
      <c r="B34" s="145" t="s">
        <v>294</v>
      </c>
      <c r="C34" s="142">
        <v>0.37</v>
      </c>
      <c r="D34" s="141" t="s">
        <v>268</v>
      </c>
      <c r="E34" s="142">
        <v>7340.05</v>
      </c>
      <c r="F34" s="142">
        <f t="shared" si="0"/>
        <v>2715.8184999999999</v>
      </c>
    </row>
    <row r="35" spans="1:6" s="143" customFormat="1" ht="38.25">
      <c r="A35" s="144" t="s">
        <v>295</v>
      </c>
      <c r="B35" s="145" t="s">
        <v>296</v>
      </c>
      <c r="C35" s="142">
        <v>1.71</v>
      </c>
      <c r="D35" s="141" t="s">
        <v>268</v>
      </c>
      <c r="E35" s="142">
        <v>7523.28</v>
      </c>
      <c r="F35" s="142">
        <f t="shared" si="0"/>
        <v>12864.808799999999</v>
      </c>
    </row>
    <row r="36" spans="1:6" ht="25.5">
      <c r="A36" s="150" t="s">
        <v>297</v>
      </c>
      <c r="B36" s="151" t="s">
        <v>298</v>
      </c>
      <c r="C36" s="152">
        <v>12.5</v>
      </c>
      <c r="D36" s="141" t="s">
        <v>268</v>
      </c>
      <c r="E36" s="152">
        <v>208.46</v>
      </c>
      <c r="F36" s="142">
        <f t="shared" si="0"/>
        <v>2605.75</v>
      </c>
    </row>
    <row r="37" spans="1:6" s="143" customFormat="1" ht="25.5">
      <c r="A37" s="144" t="s">
        <v>299</v>
      </c>
      <c r="B37" s="147" t="s">
        <v>300</v>
      </c>
      <c r="C37" s="142">
        <v>90.9</v>
      </c>
      <c r="D37" s="141" t="s">
        <v>268</v>
      </c>
      <c r="E37" s="142">
        <v>124.6</v>
      </c>
      <c r="F37" s="142">
        <f t="shared" si="0"/>
        <v>11326.14</v>
      </c>
    </row>
    <row r="38" spans="1:6" s="143" customFormat="1" ht="25.5">
      <c r="A38" s="144" t="s">
        <v>301</v>
      </c>
      <c r="B38" s="147" t="s">
        <v>302</v>
      </c>
      <c r="C38" s="142">
        <v>12.5</v>
      </c>
      <c r="D38" s="141" t="s">
        <v>89</v>
      </c>
      <c r="E38" s="142">
        <v>136.62</v>
      </c>
      <c r="F38" s="142">
        <f t="shared" si="0"/>
        <v>1707.75</v>
      </c>
    </row>
    <row r="39" spans="1:6" s="143" customFormat="1" ht="38.25">
      <c r="A39" s="144" t="s">
        <v>303</v>
      </c>
      <c r="B39" s="147" t="s">
        <v>304</v>
      </c>
      <c r="C39" s="142">
        <v>57.3</v>
      </c>
      <c r="D39" s="141" t="s">
        <v>89</v>
      </c>
      <c r="E39" s="142">
        <v>196.7</v>
      </c>
      <c r="F39" s="142">
        <f t="shared" si="0"/>
        <v>11270.909999999998</v>
      </c>
    </row>
    <row r="40" spans="1:6" s="143" customFormat="1" ht="51">
      <c r="A40" s="144" t="s">
        <v>305</v>
      </c>
      <c r="B40" s="147" t="s">
        <v>306</v>
      </c>
      <c r="C40" s="142">
        <v>57.3</v>
      </c>
      <c r="D40" s="141" t="s">
        <v>89</v>
      </c>
      <c r="E40" s="142">
        <v>187.02</v>
      </c>
      <c r="F40" s="142">
        <f t="shared" si="0"/>
        <v>10716.245999999999</v>
      </c>
    </row>
    <row r="41" spans="1:6" s="143" customFormat="1" ht="38.25">
      <c r="A41" s="144" t="s">
        <v>307</v>
      </c>
      <c r="B41" s="147" t="s">
        <v>308</v>
      </c>
      <c r="C41" s="142">
        <v>5.5</v>
      </c>
      <c r="D41" s="142" t="s">
        <v>89</v>
      </c>
      <c r="E41" s="142">
        <v>1500.55</v>
      </c>
      <c r="F41" s="142">
        <f t="shared" si="0"/>
        <v>8253.0249999999996</v>
      </c>
    </row>
    <row r="42" spans="1:6" s="143" customFormat="1" ht="76.5">
      <c r="A42" s="144" t="s">
        <v>309</v>
      </c>
      <c r="B42" s="147" t="s">
        <v>310</v>
      </c>
      <c r="C42" s="142">
        <v>20.9</v>
      </c>
      <c r="D42" s="142" t="s">
        <v>89</v>
      </c>
      <c r="E42" s="142">
        <v>1030.3</v>
      </c>
      <c r="F42" s="142">
        <f t="shared" si="0"/>
        <v>21533.269999999997</v>
      </c>
    </row>
    <row r="43" spans="1:6" s="143" customFormat="1" ht="40.5">
      <c r="A43" s="144" t="s">
        <v>311</v>
      </c>
      <c r="B43" s="153" t="s">
        <v>312</v>
      </c>
      <c r="C43" s="142">
        <v>17.600000000000001</v>
      </c>
      <c r="D43" s="142" t="s">
        <v>252</v>
      </c>
      <c r="E43" s="142">
        <v>66.8</v>
      </c>
      <c r="F43" s="142">
        <f t="shared" si="0"/>
        <v>1175.68</v>
      </c>
    </row>
    <row r="44" spans="1:6" s="143" customFormat="1" ht="54">
      <c r="A44" s="144" t="s">
        <v>313</v>
      </c>
      <c r="B44" s="153" t="s">
        <v>314</v>
      </c>
      <c r="C44" s="142">
        <v>5</v>
      </c>
      <c r="D44" s="142" t="s">
        <v>89</v>
      </c>
      <c r="E44" s="142">
        <v>3420.92</v>
      </c>
      <c r="F44" s="142">
        <f t="shared" si="0"/>
        <v>17104.599999999999</v>
      </c>
    </row>
    <row r="45" spans="1:6" s="143" customFormat="1" ht="51">
      <c r="A45" s="144" t="s">
        <v>315</v>
      </c>
      <c r="B45" s="154" t="s">
        <v>316</v>
      </c>
      <c r="C45" s="142">
        <v>11.2</v>
      </c>
      <c r="D45" s="142" t="s">
        <v>89</v>
      </c>
      <c r="E45" s="142">
        <v>78.849999999999994</v>
      </c>
      <c r="F45" s="142">
        <f t="shared" si="0"/>
        <v>883.11999999999989</v>
      </c>
    </row>
    <row r="46" spans="1:6" ht="114.75">
      <c r="A46" s="155" t="s">
        <v>317</v>
      </c>
      <c r="B46" s="155" t="s">
        <v>318</v>
      </c>
      <c r="C46" s="152">
        <v>0.28999999999999998</v>
      </c>
      <c r="D46" s="152" t="s">
        <v>84</v>
      </c>
      <c r="E46" s="152">
        <v>65841.8</v>
      </c>
      <c r="F46" s="142">
        <f t="shared" si="0"/>
        <v>19094.121999999999</v>
      </c>
    </row>
    <row r="47" spans="1:6" s="143" customFormat="1" ht="51">
      <c r="A47" s="144" t="s">
        <v>319</v>
      </c>
      <c r="B47" s="154" t="s">
        <v>320</v>
      </c>
      <c r="C47" s="142">
        <v>2</v>
      </c>
      <c r="D47" s="142" t="s">
        <v>38</v>
      </c>
      <c r="E47" s="142">
        <v>4982.25</v>
      </c>
      <c r="F47" s="142">
        <f t="shared" si="0"/>
        <v>9964.5</v>
      </c>
    </row>
    <row r="48" spans="1:6" s="143" customFormat="1" ht="38.25">
      <c r="A48" s="144" t="s">
        <v>321</v>
      </c>
      <c r="B48" s="154" t="s">
        <v>322</v>
      </c>
      <c r="C48" s="142">
        <v>1</v>
      </c>
      <c r="D48" s="142" t="s">
        <v>38</v>
      </c>
      <c r="E48" s="142">
        <v>4774.92</v>
      </c>
      <c r="F48" s="142">
        <f t="shared" si="0"/>
        <v>4774.92</v>
      </c>
    </row>
    <row r="49" spans="1:6" s="143" customFormat="1" ht="38.25">
      <c r="A49" s="144" t="s">
        <v>323</v>
      </c>
      <c r="B49" s="154" t="s">
        <v>324</v>
      </c>
      <c r="C49" s="142">
        <v>2</v>
      </c>
      <c r="D49" s="142" t="s">
        <v>38</v>
      </c>
      <c r="E49" s="142">
        <v>1993.16</v>
      </c>
      <c r="F49" s="142">
        <f t="shared" si="0"/>
        <v>3986.32</v>
      </c>
    </row>
    <row r="50" spans="1:6" s="143" customFormat="1" ht="25.5">
      <c r="A50" s="144" t="s">
        <v>325</v>
      </c>
      <c r="B50" s="147" t="s">
        <v>326</v>
      </c>
      <c r="C50" s="142">
        <v>9.1199999999999992</v>
      </c>
      <c r="D50" s="142" t="s">
        <v>89</v>
      </c>
      <c r="E50" s="142">
        <v>919.97</v>
      </c>
      <c r="F50" s="142">
        <f t="shared" si="0"/>
        <v>8390.1263999999992</v>
      </c>
    </row>
    <row r="51" spans="1:6" s="143" customFormat="1" ht="12.75">
      <c r="A51" s="156">
        <v>28</v>
      </c>
      <c r="B51" s="157" t="s">
        <v>17</v>
      </c>
      <c r="C51" s="142"/>
      <c r="D51" s="142"/>
      <c r="E51" s="142"/>
      <c r="F51" s="142">
        <f t="shared" si="0"/>
        <v>0</v>
      </c>
    </row>
    <row r="52" spans="1:6" s="143" customFormat="1" ht="12.75">
      <c r="A52" s="156">
        <v>29</v>
      </c>
      <c r="B52" s="158" t="s">
        <v>327</v>
      </c>
      <c r="C52" s="142">
        <v>6.77</v>
      </c>
      <c r="D52" s="142" t="s">
        <v>10</v>
      </c>
      <c r="E52" s="142">
        <v>880.61</v>
      </c>
      <c r="F52" s="142">
        <f t="shared" si="0"/>
        <v>5961.7296999999999</v>
      </c>
    </row>
    <row r="53" spans="1:6" s="143" customFormat="1" ht="12.75">
      <c r="A53" s="156">
        <v>30</v>
      </c>
      <c r="B53" s="158" t="s">
        <v>327</v>
      </c>
      <c r="C53" s="142">
        <v>3.4</v>
      </c>
      <c r="D53" s="142" t="s">
        <v>10</v>
      </c>
      <c r="E53" s="142">
        <v>450.47</v>
      </c>
      <c r="F53" s="142">
        <f t="shared" si="0"/>
        <v>1531.598</v>
      </c>
    </row>
    <row r="54" spans="1:6" s="143" customFormat="1" ht="12.75">
      <c r="A54" s="156">
        <v>31</v>
      </c>
      <c r="B54" s="158" t="s">
        <v>328</v>
      </c>
      <c r="C54" s="142">
        <v>4.0599999999999996</v>
      </c>
      <c r="D54" s="142" t="s">
        <v>38</v>
      </c>
      <c r="E54" s="142">
        <v>513.67999999999995</v>
      </c>
      <c r="F54" s="142">
        <f t="shared" si="0"/>
        <v>2085.5407999999998</v>
      </c>
    </row>
    <row r="55" spans="1:6" s="143" customFormat="1" ht="12.75">
      <c r="A55" s="156">
        <v>32</v>
      </c>
      <c r="B55" s="158" t="s">
        <v>329</v>
      </c>
      <c r="C55" s="142">
        <v>3914</v>
      </c>
      <c r="D55" s="142" t="s">
        <v>10</v>
      </c>
      <c r="E55" s="142">
        <v>850.46</v>
      </c>
      <c r="F55" s="142">
        <f>C55*E55/100</f>
        <v>33287.004399999998</v>
      </c>
    </row>
    <row r="56" spans="1:6" s="143" customFormat="1" ht="12.75">
      <c r="A56" s="156">
        <v>33</v>
      </c>
      <c r="B56" s="158" t="s">
        <v>330</v>
      </c>
      <c r="C56" s="142">
        <v>17.940000000000001</v>
      </c>
      <c r="D56" s="159" t="s">
        <v>10</v>
      </c>
      <c r="E56" s="159">
        <v>177.16</v>
      </c>
      <c r="F56" s="142">
        <f t="shared" si="0"/>
        <v>3178.2504000000004</v>
      </c>
    </row>
    <row r="57" spans="1:6" ht="23.25">
      <c r="A57" s="160"/>
      <c r="B57" s="161"/>
      <c r="C57" s="162"/>
      <c r="D57" s="162"/>
      <c r="E57" s="163" t="s">
        <v>145</v>
      </c>
      <c r="F57" s="164">
        <v>235106.24</v>
      </c>
    </row>
    <row r="58" spans="1:6" ht="12.75">
      <c r="B58" s="166"/>
      <c r="C58" s="166"/>
      <c r="D58" s="166"/>
      <c r="E58" s="166"/>
      <c r="F58" s="167"/>
    </row>
    <row r="59" spans="1:6" customFormat="1" ht="15" customHeight="1">
      <c r="B59" s="254" t="s">
        <v>177</v>
      </c>
      <c r="C59" s="254"/>
      <c r="D59" s="254"/>
      <c r="E59" s="254"/>
      <c r="F59" s="254"/>
    </row>
    <row r="60" spans="1:6">
      <c r="B60" s="254"/>
      <c r="C60" s="254"/>
      <c r="D60" s="254"/>
      <c r="E60" s="254"/>
      <c r="F60" s="254"/>
    </row>
    <row r="61" spans="1:6" ht="27.75" customHeight="1">
      <c r="B61" s="254"/>
      <c r="C61" s="254"/>
      <c r="D61" s="254"/>
      <c r="E61" s="254"/>
      <c r="F61" s="254"/>
    </row>
    <row r="64" spans="1:6">
      <c r="C64" s="168"/>
    </row>
  </sheetData>
  <mergeCells count="4">
    <mergeCell ref="A1:F1"/>
    <mergeCell ref="A2:F2"/>
    <mergeCell ref="B59:F61"/>
    <mergeCell ref="A3:F3"/>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G21"/>
  <sheetViews>
    <sheetView topLeftCell="A23" workbookViewId="0">
      <selection activeCell="A15" sqref="A15:XFD15"/>
    </sheetView>
  </sheetViews>
  <sheetFormatPr defaultRowHeight="15"/>
  <cols>
    <col min="1" max="1" width="8" style="11" customWidth="1"/>
    <col min="2" max="2" width="42.5703125" style="6" customWidth="1"/>
    <col min="3" max="3" width="12" style="11" customWidth="1"/>
    <col min="4" max="4" width="8.28515625" style="11" customWidth="1"/>
    <col min="5" max="5" width="10.42578125" style="11" customWidth="1"/>
    <col min="6" max="6" width="11.140625" style="11" customWidth="1"/>
    <col min="7" max="16384" width="9.140625" style="1"/>
  </cols>
  <sheetData>
    <row r="1" spans="1:6" ht="18.75">
      <c r="A1" s="256" t="s">
        <v>0</v>
      </c>
      <c r="B1" s="256"/>
      <c r="C1" s="256"/>
      <c r="D1" s="256"/>
      <c r="E1" s="256"/>
      <c r="F1" s="256"/>
    </row>
    <row r="2" spans="1:6" ht="18.75">
      <c r="A2" s="256" t="s">
        <v>1</v>
      </c>
      <c r="B2" s="256"/>
      <c r="C2" s="256"/>
      <c r="D2" s="256"/>
      <c r="E2" s="256"/>
      <c r="F2" s="256"/>
    </row>
    <row r="3" spans="1:6" ht="51" customHeight="1">
      <c r="A3" s="311" t="s">
        <v>561</v>
      </c>
      <c r="B3" s="312"/>
      <c r="C3" s="312"/>
      <c r="D3" s="312"/>
      <c r="E3" s="312"/>
      <c r="F3" s="313"/>
    </row>
    <row r="4" spans="1:6">
      <c r="A4" s="7" t="s">
        <v>2</v>
      </c>
      <c r="B4" s="3" t="s">
        <v>3</v>
      </c>
      <c r="C4" s="7" t="s">
        <v>4</v>
      </c>
      <c r="D4" s="7" t="s">
        <v>5</v>
      </c>
      <c r="E4" s="7" t="s">
        <v>6</v>
      </c>
      <c r="F4" s="17" t="s">
        <v>7</v>
      </c>
    </row>
    <row r="5" spans="1:6" ht="204.75">
      <c r="A5" s="8" t="s">
        <v>8</v>
      </c>
      <c r="B5" s="4" t="s">
        <v>9</v>
      </c>
      <c r="C5" s="12">
        <v>34.46</v>
      </c>
      <c r="D5" s="13" t="s">
        <v>10</v>
      </c>
      <c r="E5" s="13">
        <v>120.53</v>
      </c>
      <c r="F5" s="18">
        <f>ROUND(C5*E5,0)</f>
        <v>4153</v>
      </c>
    </row>
    <row r="6" spans="1:6" ht="126">
      <c r="A6" s="8" t="s">
        <v>11</v>
      </c>
      <c r="B6" s="4" t="s">
        <v>12</v>
      </c>
      <c r="C6" s="12">
        <v>11.33</v>
      </c>
      <c r="D6" s="13" t="s">
        <v>10</v>
      </c>
      <c r="E6" s="13">
        <v>223.35</v>
      </c>
      <c r="F6" s="18">
        <f>ROUND(C6*E6,0)</f>
        <v>2531</v>
      </c>
    </row>
    <row r="7" spans="1:6" ht="110.25">
      <c r="A7" s="8" t="s">
        <v>13</v>
      </c>
      <c r="B7" s="4" t="s">
        <v>14</v>
      </c>
      <c r="C7" s="12">
        <v>18.89</v>
      </c>
      <c r="D7" s="13" t="s">
        <v>10</v>
      </c>
      <c r="E7" s="8">
        <v>1149.1199999999999</v>
      </c>
      <c r="F7" s="19">
        <f>ROUND(C7*E7,0)</f>
        <v>21707</v>
      </c>
    </row>
    <row r="8" spans="1:6" ht="173.25">
      <c r="A8" s="8" t="s">
        <v>15</v>
      </c>
      <c r="B8" s="4" t="s">
        <v>16</v>
      </c>
      <c r="C8" s="14">
        <v>100.54</v>
      </c>
      <c r="D8" s="8" t="s">
        <v>10</v>
      </c>
      <c r="E8" s="14">
        <v>5829</v>
      </c>
      <c r="F8" s="19">
        <f>C8*E8</f>
        <v>586047.66</v>
      </c>
    </row>
    <row r="9" spans="1:6" ht="15.75">
      <c r="A9" s="8">
        <v>5</v>
      </c>
      <c r="B9" s="4" t="s">
        <v>17</v>
      </c>
      <c r="C9" s="15"/>
      <c r="D9" s="15"/>
      <c r="E9" s="8"/>
      <c r="F9" s="18"/>
    </row>
    <row r="10" spans="1:6" ht="15.75">
      <c r="A10" s="9" t="s">
        <v>18</v>
      </c>
      <c r="B10" s="4" t="s">
        <v>19</v>
      </c>
      <c r="C10" s="14">
        <v>43.14</v>
      </c>
      <c r="D10" s="8" t="s">
        <v>10</v>
      </c>
      <c r="E10" s="8">
        <v>880.61</v>
      </c>
      <c r="F10" s="18">
        <f>C10*E10</f>
        <v>37989.515400000004</v>
      </c>
    </row>
    <row r="11" spans="1:6" ht="15.75">
      <c r="A11" s="8" t="s">
        <v>20</v>
      </c>
      <c r="B11" s="4" t="s">
        <v>21</v>
      </c>
      <c r="C11" s="14">
        <v>11.33</v>
      </c>
      <c r="D11" s="8" t="s">
        <v>10</v>
      </c>
      <c r="E11" s="8">
        <v>450.47</v>
      </c>
      <c r="F11" s="18">
        <f t="shared" ref="F11:F14" si="0">C11*E11</f>
        <v>5103.8251</v>
      </c>
    </row>
    <row r="12" spans="1:6" ht="31.5">
      <c r="A12" s="8" t="s">
        <v>22</v>
      </c>
      <c r="B12" s="4" t="s">
        <v>23</v>
      </c>
      <c r="C12" s="14">
        <v>18.89</v>
      </c>
      <c r="D12" s="8" t="s">
        <v>10</v>
      </c>
      <c r="E12" s="8">
        <v>831.81</v>
      </c>
      <c r="F12" s="18">
        <f t="shared" si="0"/>
        <v>15712.8909</v>
      </c>
    </row>
    <row r="13" spans="1:6" ht="31.5">
      <c r="A13" s="8" t="s">
        <v>24</v>
      </c>
      <c r="B13" s="4" t="s">
        <v>25</v>
      </c>
      <c r="C13" s="14">
        <v>86.28</v>
      </c>
      <c r="D13" s="8" t="s">
        <v>10</v>
      </c>
      <c r="E13" s="8">
        <v>513.67999999999995</v>
      </c>
      <c r="F13" s="18">
        <f t="shared" si="0"/>
        <v>44320.310399999995</v>
      </c>
    </row>
    <row r="14" spans="1:6" ht="15.75">
      <c r="A14" s="8" t="s">
        <v>26</v>
      </c>
      <c r="B14" s="4" t="s">
        <v>27</v>
      </c>
      <c r="C14" s="14">
        <v>34.46</v>
      </c>
      <c r="D14" s="8" t="s">
        <v>10</v>
      </c>
      <c r="E14" s="8">
        <v>177.16</v>
      </c>
      <c r="F14" s="18">
        <f t="shared" si="0"/>
        <v>6104.9336000000003</v>
      </c>
    </row>
    <row r="15" spans="1:6" s="203" customFormat="1" ht="15.75">
      <c r="A15" s="199"/>
      <c r="B15" s="341"/>
      <c r="C15" s="199"/>
      <c r="D15" s="199"/>
      <c r="E15" s="199" t="s">
        <v>28</v>
      </c>
      <c r="F15" s="340">
        <f>SUM(F5:F14)</f>
        <v>723670.13540000003</v>
      </c>
    </row>
    <row r="16" spans="1:6" ht="19.5" hidden="1" customHeight="1">
      <c r="A16" s="10"/>
      <c r="B16" s="5"/>
      <c r="C16" s="10"/>
      <c r="D16" s="10"/>
      <c r="E16" s="16" t="s">
        <v>29</v>
      </c>
      <c r="F16" s="18">
        <f>F15*12/100</f>
        <v>86840.416248000009</v>
      </c>
    </row>
    <row r="17" spans="1:7" ht="19.5" hidden="1" customHeight="1">
      <c r="A17" s="10"/>
      <c r="B17" s="5"/>
      <c r="C17" s="10"/>
      <c r="D17" s="10"/>
      <c r="E17" s="12"/>
      <c r="F17" s="18">
        <f>F16+F15</f>
        <v>810510.55164800002</v>
      </c>
    </row>
    <row r="18" spans="1:7" ht="19.5" hidden="1" customHeight="1">
      <c r="A18" s="10"/>
      <c r="B18" s="5"/>
      <c r="C18" s="10"/>
      <c r="D18" s="10"/>
      <c r="E18" s="16" t="s">
        <v>30</v>
      </c>
      <c r="F18" s="18">
        <f>F17*1/100</f>
        <v>8105.10551648</v>
      </c>
    </row>
    <row r="19" spans="1:7" ht="19.5" hidden="1" customHeight="1">
      <c r="A19" s="10"/>
      <c r="B19" s="5"/>
      <c r="C19" s="10"/>
      <c r="D19" s="10"/>
      <c r="E19" s="16" t="s">
        <v>31</v>
      </c>
      <c r="F19" s="18">
        <f>F18+F17</f>
        <v>818615.65716448007</v>
      </c>
    </row>
    <row r="20" spans="1:7" ht="21" customHeight="1"/>
    <row r="21" spans="1:7" ht="50.25" customHeight="1">
      <c r="B21" s="257" t="s">
        <v>32</v>
      </c>
      <c r="C21" s="257"/>
      <c r="D21" s="257"/>
      <c r="E21" s="257"/>
      <c r="F21" s="257"/>
      <c r="G21" s="2"/>
    </row>
  </sheetData>
  <mergeCells count="4">
    <mergeCell ref="A1:F1"/>
    <mergeCell ref="A2:F2"/>
    <mergeCell ref="A3:F3"/>
    <mergeCell ref="B21:F21"/>
  </mergeCells>
  <pageMargins left="0.32" right="0.43" top="0.47" bottom="0.39" header="0.3" footer="0.21"/>
  <pageSetup orientation="portrait" verticalDpi="0" r:id="rId1"/>
</worksheet>
</file>

<file path=xl/worksheets/sheet34.xml><?xml version="1.0" encoding="utf-8"?>
<worksheet xmlns="http://schemas.openxmlformats.org/spreadsheetml/2006/main" xmlns:r="http://schemas.openxmlformats.org/officeDocument/2006/relationships">
  <dimension ref="A1:J28"/>
  <sheetViews>
    <sheetView topLeftCell="A17" workbookViewId="0">
      <selection activeCell="I24" sqref="I24"/>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48" t="s">
        <v>0</v>
      </c>
      <c r="B1" s="249"/>
      <c r="C1" s="249"/>
      <c r="D1" s="249"/>
      <c r="E1" s="249"/>
      <c r="F1" s="249"/>
      <c r="G1" s="249"/>
      <c r="H1" s="249"/>
      <c r="I1" s="249"/>
      <c r="J1" s="20"/>
    </row>
    <row r="2" spans="1:10" ht="18.75">
      <c r="A2" s="250" t="s">
        <v>1</v>
      </c>
      <c r="B2" s="251"/>
      <c r="C2" s="251"/>
      <c r="D2" s="251"/>
      <c r="E2" s="251"/>
      <c r="F2" s="251"/>
      <c r="G2" s="251"/>
      <c r="H2" s="251"/>
      <c r="I2" s="251"/>
      <c r="J2" s="20"/>
    </row>
    <row r="3" spans="1:10" ht="30.75" customHeight="1">
      <c r="A3" s="252" t="s">
        <v>380</v>
      </c>
      <c r="B3" s="252"/>
      <c r="C3" s="252"/>
      <c r="D3" s="252"/>
      <c r="E3" s="252"/>
      <c r="F3" s="252"/>
      <c r="G3" s="252"/>
      <c r="H3" s="252"/>
      <c r="I3" s="252"/>
      <c r="J3" s="21"/>
    </row>
    <row r="4" spans="1:10">
      <c r="A4" s="22" t="s">
        <v>34</v>
      </c>
      <c r="B4" s="22" t="s">
        <v>35</v>
      </c>
      <c r="C4" s="22">
        <v>3</v>
      </c>
      <c r="D4" s="22">
        <v>1</v>
      </c>
      <c r="E4" s="22">
        <v>2</v>
      </c>
      <c r="F4" s="22" t="s">
        <v>56</v>
      </c>
      <c r="G4" s="22" t="s">
        <v>5</v>
      </c>
      <c r="H4" s="22" t="s">
        <v>6</v>
      </c>
      <c r="I4" s="22" t="s">
        <v>7</v>
      </c>
    </row>
    <row r="5" spans="1:10" ht="21">
      <c r="A5" s="23">
        <v>1</v>
      </c>
      <c r="B5" s="24" t="s">
        <v>127</v>
      </c>
      <c r="C5" s="23"/>
      <c r="D5" s="23">
        <v>4</v>
      </c>
      <c r="E5" s="23"/>
      <c r="F5" s="23">
        <v>8.09</v>
      </c>
      <c r="G5" s="23" t="s">
        <v>38</v>
      </c>
      <c r="H5" s="23">
        <v>688.16</v>
      </c>
      <c r="I5" s="59">
        <f>H5*F5</f>
        <v>5567.2143999999998</v>
      </c>
    </row>
    <row r="6" spans="1:10" ht="21">
      <c r="A6" s="23" t="s">
        <v>381</v>
      </c>
      <c r="B6" s="23" t="s">
        <v>222</v>
      </c>
      <c r="C6" s="23"/>
      <c r="D6" s="23">
        <v>2.4500000000000002</v>
      </c>
      <c r="E6" s="23"/>
      <c r="F6" s="23">
        <v>0.85</v>
      </c>
      <c r="G6" s="23" t="s">
        <v>41</v>
      </c>
      <c r="H6" s="23">
        <v>390.16</v>
      </c>
      <c r="I6" s="59">
        <f t="shared" ref="I6:I23" si="0">H6*F6</f>
        <v>331.63600000000002</v>
      </c>
    </row>
    <row r="7" spans="1:10" ht="21">
      <c r="A7" s="23" t="s">
        <v>382</v>
      </c>
      <c r="B7" s="23" t="s">
        <v>153</v>
      </c>
      <c r="C7" s="23"/>
      <c r="D7" s="23">
        <v>1.1556379999999999</v>
      </c>
      <c r="E7" s="23"/>
      <c r="F7" s="23">
        <v>1.36</v>
      </c>
      <c r="G7" s="23" t="s">
        <v>41</v>
      </c>
      <c r="H7" s="23">
        <v>1435.57</v>
      </c>
      <c r="I7" s="59">
        <f t="shared" si="0"/>
        <v>1952.3751999999999</v>
      </c>
    </row>
    <row r="8" spans="1:10" ht="114.75">
      <c r="A8" s="23" t="s">
        <v>388</v>
      </c>
      <c r="B8" s="26" t="s">
        <v>40</v>
      </c>
      <c r="C8" s="27">
        <v>80.72</v>
      </c>
      <c r="D8" s="27">
        <v>11.23</v>
      </c>
      <c r="E8" s="27">
        <v>20.8</v>
      </c>
      <c r="F8" s="23">
        <v>136.71</v>
      </c>
      <c r="G8" s="60" t="s">
        <v>41</v>
      </c>
      <c r="H8" s="60">
        <v>120.53</v>
      </c>
      <c r="I8" s="59">
        <f t="shared" si="0"/>
        <v>16477.656300000002</v>
      </c>
    </row>
    <row r="9" spans="1:10" ht="89.25">
      <c r="A9" s="23" t="s">
        <v>389</v>
      </c>
      <c r="B9" s="29" t="s">
        <v>43</v>
      </c>
      <c r="C9" s="27">
        <v>7.51</v>
      </c>
      <c r="D9" s="27">
        <v>1.21</v>
      </c>
      <c r="E9" s="27">
        <v>1.95</v>
      </c>
      <c r="F9" s="23">
        <v>15.87</v>
      </c>
      <c r="G9" s="60" t="s">
        <v>44</v>
      </c>
      <c r="H9" s="60">
        <v>223.35</v>
      </c>
      <c r="I9" s="59">
        <f t="shared" si="0"/>
        <v>3544.5645</v>
      </c>
    </row>
    <row r="10" spans="1:10" ht="63.75">
      <c r="A10" s="23" t="s">
        <v>390</v>
      </c>
      <c r="B10" s="26" t="s">
        <v>46</v>
      </c>
      <c r="C10" s="27">
        <v>12.51</v>
      </c>
      <c r="D10" s="27">
        <v>2.0099999999999998</v>
      </c>
      <c r="E10" s="27">
        <v>3.25</v>
      </c>
      <c r="F10" s="23">
        <v>26.66</v>
      </c>
      <c r="G10" s="60" t="s">
        <v>44</v>
      </c>
      <c r="H10" s="60">
        <v>1149.1199999999999</v>
      </c>
      <c r="I10" s="59">
        <f t="shared" si="0"/>
        <v>30635.539199999996</v>
      </c>
    </row>
    <row r="11" spans="1:10" ht="86.25" customHeight="1">
      <c r="A11" s="23" t="s">
        <v>391</v>
      </c>
      <c r="B11" s="26" t="s">
        <v>72</v>
      </c>
      <c r="C11" s="27"/>
      <c r="D11" s="27"/>
      <c r="E11" s="27"/>
      <c r="F11" s="23">
        <v>69.41</v>
      </c>
      <c r="G11" s="60" t="s">
        <v>44</v>
      </c>
      <c r="H11" s="60">
        <v>5829</v>
      </c>
      <c r="I11" s="59">
        <f t="shared" si="0"/>
        <v>404590.88999999996</v>
      </c>
    </row>
    <row r="12" spans="1:10" ht="89.25">
      <c r="A12" s="23" t="s">
        <v>392</v>
      </c>
      <c r="B12" s="26" t="s">
        <v>116</v>
      </c>
      <c r="C12" s="27">
        <v>27.36</v>
      </c>
      <c r="D12" s="27">
        <v>6.2686339999999996</v>
      </c>
      <c r="E12" s="27">
        <v>7.01</v>
      </c>
      <c r="F12" s="23">
        <v>1.27</v>
      </c>
      <c r="G12" s="60" t="s">
        <v>44</v>
      </c>
      <c r="H12" s="60">
        <v>2502.14</v>
      </c>
      <c r="I12" s="59">
        <f t="shared" si="0"/>
        <v>3177.7177999999999</v>
      </c>
    </row>
    <row r="13" spans="1:10" ht="74.25" customHeight="1">
      <c r="A13" s="23" t="s">
        <v>393</v>
      </c>
      <c r="B13" s="26" t="s">
        <v>118</v>
      </c>
      <c r="C13" s="27"/>
      <c r="D13" s="27"/>
      <c r="E13" s="27"/>
      <c r="F13" s="23">
        <v>2.79</v>
      </c>
      <c r="G13" s="60" t="s">
        <v>44</v>
      </c>
      <c r="H13" s="60">
        <v>245.79</v>
      </c>
      <c r="I13" s="59">
        <f t="shared" si="0"/>
        <v>685.75409999999999</v>
      </c>
    </row>
    <row r="14" spans="1:10" ht="89.25">
      <c r="A14" s="133" t="s">
        <v>394</v>
      </c>
      <c r="B14" s="26" t="s">
        <v>135</v>
      </c>
      <c r="C14" s="27">
        <v>0.32</v>
      </c>
      <c r="D14" s="27">
        <v>0.35</v>
      </c>
      <c r="E14" s="27">
        <v>0.23</v>
      </c>
      <c r="F14" s="23">
        <v>3.57</v>
      </c>
      <c r="G14" s="60" t="s">
        <v>84</v>
      </c>
      <c r="H14" s="60">
        <v>65841.84</v>
      </c>
      <c r="I14" s="59">
        <f t="shared" si="0"/>
        <v>235055.36879999997</v>
      </c>
    </row>
    <row r="15" spans="1:10" ht="72.75" customHeight="1">
      <c r="A15" s="23" t="s">
        <v>395</v>
      </c>
      <c r="B15" s="26" t="s">
        <v>384</v>
      </c>
      <c r="C15" s="27"/>
      <c r="D15" s="27"/>
      <c r="E15" s="27"/>
      <c r="F15" s="23">
        <v>56</v>
      </c>
      <c r="G15" s="60" t="s">
        <v>385</v>
      </c>
      <c r="H15" s="60">
        <v>1674.4</v>
      </c>
      <c r="I15" s="59">
        <f t="shared" si="0"/>
        <v>93766.400000000009</v>
      </c>
    </row>
    <row r="16" spans="1:10" ht="87" customHeight="1">
      <c r="A16" s="23" t="s">
        <v>396</v>
      </c>
      <c r="B16" s="26" t="s">
        <v>386</v>
      </c>
      <c r="C16" s="27"/>
      <c r="D16" s="27"/>
      <c r="E16" s="27"/>
      <c r="F16" s="23">
        <v>56</v>
      </c>
      <c r="G16" s="60" t="s">
        <v>385</v>
      </c>
      <c r="H16" s="60">
        <v>515</v>
      </c>
      <c r="I16" s="59">
        <f t="shared" si="0"/>
        <v>28840</v>
      </c>
    </row>
    <row r="17" spans="1:9" ht="18.75">
      <c r="A17" s="23">
        <v>13</v>
      </c>
      <c r="B17" s="30" t="s">
        <v>49</v>
      </c>
      <c r="C17" s="27"/>
      <c r="D17" s="27"/>
      <c r="E17" s="27"/>
      <c r="F17" s="23"/>
      <c r="G17" s="60"/>
      <c r="H17" s="60"/>
      <c r="I17" s="59">
        <f t="shared" si="0"/>
        <v>0</v>
      </c>
    </row>
    <row r="18" spans="1:9" ht="15.75">
      <c r="A18" s="23">
        <v>14</v>
      </c>
      <c r="B18" s="26" t="s">
        <v>197</v>
      </c>
      <c r="C18" s="27">
        <v>7.51</v>
      </c>
      <c r="D18" s="27">
        <v>1.21</v>
      </c>
      <c r="E18" s="27">
        <v>1.95</v>
      </c>
      <c r="F18" s="23">
        <v>31.84</v>
      </c>
      <c r="G18" s="60" t="s">
        <v>44</v>
      </c>
      <c r="H18" s="60">
        <v>765.85</v>
      </c>
      <c r="I18" s="59">
        <f t="shared" si="0"/>
        <v>24384.664000000001</v>
      </c>
    </row>
    <row r="19" spans="1:9" ht="15.75">
      <c r="A19" s="23">
        <v>15</v>
      </c>
      <c r="B19" s="26" t="s">
        <v>215</v>
      </c>
      <c r="C19" s="27">
        <v>19.899999999999999</v>
      </c>
      <c r="D19" s="27">
        <v>10.51</v>
      </c>
      <c r="E19" s="27">
        <v>5.97</v>
      </c>
      <c r="F19" s="23">
        <v>15.87</v>
      </c>
      <c r="G19" s="60" t="s">
        <v>44</v>
      </c>
      <c r="H19" s="60">
        <v>450.47</v>
      </c>
      <c r="I19" s="59">
        <f t="shared" si="0"/>
        <v>7148.9588999999996</v>
      </c>
    </row>
    <row r="20" spans="1:9" ht="15.75">
      <c r="A20" s="23">
        <v>16</v>
      </c>
      <c r="B20" s="26" t="s">
        <v>217</v>
      </c>
      <c r="C20" s="27">
        <v>39.9</v>
      </c>
      <c r="D20" s="27">
        <v>8.3000000000000007</v>
      </c>
      <c r="E20" s="27">
        <v>10.3</v>
      </c>
      <c r="F20" s="23">
        <v>27.9</v>
      </c>
      <c r="G20" s="60" t="s">
        <v>44</v>
      </c>
      <c r="H20" s="60">
        <v>880.61</v>
      </c>
      <c r="I20" s="59">
        <f t="shared" si="0"/>
        <v>24569.019</v>
      </c>
    </row>
    <row r="21" spans="1:9" ht="15.75">
      <c r="A21" s="23">
        <v>17</v>
      </c>
      <c r="B21" s="26" t="s">
        <v>216</v>
      </c>
      <c r="C21" s="27">
        <v>12.36</v>
      </c>
      <c r="D21" s="27">
        <v>9.26</v>
      </c>
      <c r="E21" s="27">
        <v>4.74</v>
      </c>
      <c r="F21" s="23">
        <v>62.48</v>
      </c>
      <c r="G21" s="60" t="s">
        <v>44</v>
      </c>
      <c r="H21" s="60">
        <v>513.67999999999995</v>
      </c>
      <c r="I21" s="59">
        <f t="shared" si="0"/>
        <v>32094.726399999996</v>
      </c>
    </row>
    <row r="22" spans="1:9" ht="15.75">
      <c r="A22" s="23">
        <v>18</v>
      </c>
      <c r="B22" s="26" t="s">
        <v>54</v>
      </c>
      <c r="C22" s="27">
        <v>80.72</v>
      </c>
      <c r="D22" s="27">
        <v>14.81</v>
      </c>
      <c r="E22" s="27">
        <v>20.8</v>
      </c>
      <c r="F22" s="23">
        <v>136.71</v>
      </c>
      <c r="G22" s="60" t="s">
        <v>44</v>
      </c>
      <c r="H22" s="60">
        <v>177.16</v>
      </c>
      <c r="I22" s="59">
        <f t="shared" si="0"/>
        <v>24219.543600000001</v>
      </c>
    </row>
    <row r="23" spans="1:9">
      <c r="A23" s="23">
        <v>19</v>
      </c>
      <c r="B23" s="194" t="s">
        <v>387</v>
      </c>
      <c r="C23" s="195"/>
      <c r="D23" s="195"/>
      <c r="E23" s="195"/>
      <c r="F23" s="196">
        <v>56</v>
      </c>
      <c r="G23" s="197" t="s">
        <v>385</v>
      </c>
      <c r="H23" s="198">
        <v>309.43</v>
      </c>
      <c r="I23" s="59">
        <f t="shared" si="0"/>
        <v>17328.080000000002</v>
      </c>
    </row>
    <row r="24" spans="1:9">
      <c r="A24" s="31"/>
      <c r="B24" s="275" t="s">
        <v>77</v>
      </c>
      <c r="C24" s="276"/>
      <c r="D24" s="276"/>
      <c r="E24" s="276"/>
      <c r="F24" s="276"/>
      <c r="G24" s="276"/>
      <c r="H24" s="277"/>
      <c r="I24" s="32">
        <f>SUM(I5:I23)</f>
        <v>954370.1081999999</v>
      </c>
    </row>
    <row r="25" spans="1:9">
      <c r="A25" s="33"/>
      <c r="B25" s="34"/>
      <c r="C25" s="34"/>
      <c r="D25" s="34"/>
      <c r="E25" s="34"/>
      <c r="F25" s="34"/>
      <c r="G25" s="34"/>
      <c r="H25" s="34"/>
      <c r="I25" s="35"/>
    </row>
    <row r="26" spans="1:9" ht="15" customHeight="1">
      <c r="B26" s="254" t="s">
        <v>91</v>
      </c>
      <c r="C26" s="254"/>
      <c r="D26" s="254"/>
      <c r="E26" s="254"/>
      <c r="F26" s="254"/>
      <c r="G26" s="254"/>
      <c r="H26" s="254"/>
      <c r="I26" s="254"/>
    </row>
    <row r="27" spans="1:9">
      <c r="B27" s="254"/>
      <c r="C27" s="254"/>
      <c r="D27" s="254"/>
      <c r="E27" s="254"/>
      <c r="F27" s="254"/>
      <c r="G27" s="254"/>
      <c r="H27" s="254"/>
      <c r="I27" s="254"/>
    </row>
    <row r="28" spans="1:9">
      <c r="B28" s="254"/>
      <c r="C28" s="254"/>
      <c r="D28" s="254"/>
      <c r="E28" s="254"/>
      <c r="F28" s="254"/>
      <c r="G28" s="254"/>
      <c r="H28" s="254"/>
      <c r="I28" s="254"/>
    </row>
  </sheetData>
  <mergeCells count="5">
    <mergeCell ref="A1:I1"/>
    <mergeCell ref="A2:I2"/>
    <mergeCell ref="A3:I3"/>
    <mergeCell ref="B24:H24"/>
    <mergeCell ref="B26:I28"/>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G27"/>
  <sheetViews>
    <sheetView topLeftCell="A13" workbookViewId="0">
      <selection activeCell="F21" sqref="F21"/>
    </sheetView>
  </sheetViews>
  <sheetFormatPr defaultRowHeight="15"/>
  <cols>
    <col min="1" max="1" width="10.5703125" style="10" bestFit="1" customWidth="1"/>
    <col min="2" max="2" width="52.7109375" style="11" customWidth="1"/>
    <col min="3" max="3" width="12.42578125" style="10" customWidth="1"/>
    <col min="4" max="4" width="7.5703125" style="10" customWidth="1"/>
    <col min="5" max="5" width="11.85546875" style="10" customWidth="1"/>
    <col min="6" max="6" width="13.140625" style="10" customWidth="1"/>
    <col min="7" max="16384" width="9.140625" style="1"/>
  </cols>
  <sheetData>
    <row r="1" spans="1:6" ht="18.75">
      <c r="A1" s="255" t="s">
        <v>0</v>
      </c>
      <c r="B1" s="255"/>
      <c r="C1" s="255"/>
      <c r="D1" s="255"/>
      <c r="E1" s="255"/>
      <c r="F1" s="255"/>
    </row>
    <row r="2" spans="1:6" ht="18.75">
      <c r="A2" s="255" t="s">
        <v>1</v>
      </c>
      <c r="B2" s="255"/>
      <c r="C2" s="255"/>
      <c r="D2" s="255"/>
      <c r="E2" s="255"/>
      <c r="F2" s="255"/>
    </row>
    <row r="3" spans="1:6" ht="41.25" customHeight="1">
      <c r="A3" s="285" t="s">
        <v>562</v>
      </c>
      <c r="B3" s="286"/>
      <c r="C3" s="286"/>
      <c r="D3" s="286"/>
      <c r="E3" s="286"/>
      <c r="F3" s="287"/>
    </row>
    <row r="4" spans="1:6">
      <c r="A4" s="207" t="s">
        <v>2</v>
      </c>
      <c r="B4" s="7" t="s">
        <v>3</v>
      </c>
      <c r="C4" s="207" t="s">
        <v>4</v>
      </c>
      <c r="D4" s="207" t="s">
        <v>5</v>
      </c>
      <c r="E4" s="207" t="s">
        <v>6</v>
      </c>
      <c r="F4" s="207" t="s">
        <v>7</v>
      </c>
    </row>
    <row r="5" spans="1:6" ht="31.5">
      <c r="A5" s="207" t="s">
        <v>429</v>
      </c>
      <c r="B5" s="8" t="s">
        <v>430</v>
      </c>
      <c r="C5" s="207">
        <v>1.27</v>
      </c>
      <c r="D5" s="207" t="s">
        <v>10</v>
      </c>
      <c r="E5" s="207">
        <v>1435.16</v>
      </c>
      <c r="F5" s="207">
        <f>C5*E5</f>
        <v>1822.6532000000002</v>
      </c>
    </row>
    <row r="6" spans="1:6" ht="78.75">
      <c r="A6" s="207" t="s">
        <v>431</v>
      </c>
      <c r="B6" s="8" t="s">
        <v>432</v>
      </c>
      <c r="C6" s="207">
        <v>26.76</v>
      </c>
      <c r="D6" s="207" t="s">
        <v>10</v>
      </c>
      <c r="E6" s="207">
        <v>390.16</v>
      </c>
      <c r="F6" s="213">
        <f>C6*E6</f>
        <v>10440.681600000002</v>
      </c>
    </row>
    <row r="7" spans="1:6" ht="173.25">
      <c r="A7" s="207" t="s">
        <v>433</v>
      </c>
      <c r="B7" s="8" t="s">
        <v>9</v>
      </c>
      <c r="C7" s="214">
        <v>144.68</v>
      </c>
      <c r="D7" s="215" t="s">
        <v>10</v>
      </c>
      <c r="E7" s="215">
        <v>120.53</v>
      </c>
      <c r="F7" s="214">
        <f>ROUND(C7*E7,0)</f>
        <v>17438</v>
      </c>
    </row>
    <row r="8" spans="1:6" ht="110.25">
      <c r="A8" s="207" t="s">
        <v>434</v>
      </c>
      <c r="B8" s="8" t="s">
        <v>12</v>
      </c>
      <c r="C8" s="214">
        <v>14.89</v>
      </c>
      <c r="D8" s="215" t="s">
        <v>10</v>
      </c>
      <c r="E8" s="215">
        <v>223.35</v>
      </c>
      <c r="F8" s="214">
        <f>ROUND(C8*E8,0)</f>
        <v>3326</v>
      </c>
    </row>
    <row r="9" spans="1:6" ht="94.5">
      <c r="A9" s="207" t="s">
        <v>435</v>
      </c>
      <c r="B9" s="8" t="s">
        <v>14</v>
      </c>
      <c r="C9" s="214">
        <v>24.82</v>
      </c>
      <c r="D9" s="215" t="s">
        <v>10</v>
      </c>
      <c r="E9" s="207">
        <v>1149.1199999999999</v>
      </c>
      <c r="F9" s="213">
        <f>ROUND(C9*E9,0)</f>
        <v>28521</v>
      </c>
    </row>
    <row r="10" spans="1:6" ht="126">
      <c r="A10" s="207" t="s">
        <v>436</v>
      </c>
      <c r="B10" s="8" t="s">
        <v>274</v>
      </c>
      <c r="C10" s="214">
        <v>20.9</v>
      </c>
      <c r="D10" s="215" t="s">
        <v>10</v>
      </c>
      <c r="E10" s="207">
        <v>5358.83</v>
      </c>
      <c r="F10" s="213">
        <f>C10*E10</f>
        <v>111999.54699999999</v>
      </c>
    </row>
    <row r="11" spans="1:6" ht="126">
      <c r="A11" s="207" t="s">
        <v>437</v>
      </c>
      <c r="B11" s="8" t="s">
        <v>116</v>
      </c>
      <c r="C11" s="214">
        <v>55.34</v>
      </c>
      <c r="D11" s="215" t="s">
        <v>10</v>
      </c>
      <c r="E11" s="207">
        <v>2502.14</v>
      </c>
      <c r="F11" s="213">
        <f>ROUND(C11*E11,0)</f>
        <v>138468</v>
      </c>
    </row>
    <row r="12" spans="1:6" ht="94.5">
      <c r="A12" s="207" t="s">
        <v>383</v>
      </c>
      <c r="B12" s="8" t="s">
        <v>118</v>
      </c>
      <c r="C12" s="214">
        <v>425.4</v>
      </c>
      <c r="D12" s="215" t="s">
        <v>352</v>
      </c>
      <c r="E12" s="207">
        <v>245.79</v>
      </c>
      <c r="F12" s="213">
        <f>ROUND(C12*E12,0)</f>
        <v>104559</v>
      </c>
    </row>
    <row r="13" spans="1:6" ht="47.25">
      <c r="A13" s="207" t="s">
        <v>438</v>
      </c>
      <c r="B13" s="8" t="s">
        <v>354</v>
      </c>
      <c r="C13" s="213">
        <v>22</v>
      </c>
      <c r="D13" s="207" t="s">
        <v>10</v>
      </c>
      <c r="E13" s="207">
        <v>5489.86</v>
      </c>
      <c r="F13" s="213">
        <f>ROUND(C13*E13,0)</f>
        <v>120777</v>
      </c>
    </row>
    <row r="14" spans="1:6" ht="126">
      <c r="A14" s="207" t="s">
        <v>439</v>
      </c>
      <c r="B14" s="8" t="s">
        <v>419</v>
      </c>
      <c r="C14" s="207">
        <v>1.9430000000000001</v>
      </c>
      <c r="D14" s="207" t="s">
        <v>420</v>
      </c>
      <c r="E14" s="213">
        <v>65841.84</v>
      </c>
      <c r="F14" s="213">
        <f t="shared" ref="F14" si="0">ROUND(C14*E14,0)</f>
        <v>127931</v>
      </c>
    </row>
    <row r="15" spans="1:6" ht="15.75">
      <c r="A15" s="207">
        <v>11</v>
      </c>
      <c r="B15" s="8" t="s">
        <v>17</v>
      </c>
      <c r="C15" s="216"/>
      <c r="D15" s="216"/>
      <c r="E15" s="207"/>
      <c r="F15" s="214"/>
    </row>
    <row r="16" spans="1:6" ht="15.75">
      <c r="A16" s="208" t="s">
        <v>18</v>
      </c>
      <c r="B16" s="8" t="s">
        <v>440</v>
      </c>
      <c r="C16" s="213">
        <v>53.66</v>
      </c>
      <c r="D16" s="207" t="s">
        <v>10</v>
      </c>
      <c r="E16" s="207">
        <v>880.61</v>
      </c>
      <c r="F16" s="214">
        <f>C16*E16</f>
        <v>47253.532599999999</v>
      </c>
    </row>
    <row r="17" spans="1:7" ht="15.75">
      <c r="A17" s="207" t="s">
        <v>20</v>
      </c>
      <c r="B17" s="8" t="s">
        <v>441</v>
      </c>
      <c r="C17" s="213">
        <v>14.89</v>
      </c>
      <c r="D17" s="207" t="s">
        <v>10</v>
      </c>
      <c r="E17" s="207">
        <v>450.47</v>
      </c>
      <c r="F17" s="214">
        <f t="shared" ref="F17:F20" si="1">C17*E17</f>
        <v>6707.4983000000011</v>
      </c>
    </row>
    <row r="18" spans="1:7" ht="15.75">
      <c r="A18" s="207" t="s">
        <v>22</v>
      </c>
      <c r="B18" s="8" t="s">
        <v>442</v>
      </c>
      <c r="C18" s="213">
        <v>61.43</v>
      </c>
      <c r="D18" s="207" t="s">
        <v>10</v>
      </c>
      <c r="E18" s="207">
        <v>831.81</v>
      </c>
      <c r="F18" s="214">
        <f t="shared" si="1"/>
        <v>51098.088299999996</v>
      </c>
    </row>
    <row r="19" spans="1:7" ht="15.75">
      <c r="A19" s="207" t="s">
        <v>24</v>
      </c>
      <c r="B19" s="8" t="s">
        <v>443</v>
      </c>
      <c r="C19" s="213">
        <v>37.72</v>
      </c>
      <c r="D19" s="207" t="s">
        <v>10</v>
      </c>
      <c r="E19" s="207">
        <v>513.67999999999995</v>
      </c>
      <c r="F19" s="214">
        <f t="shared" si="1"/>
        <v>19376.009599999998</v>
      </c>
    </row>
    <row r="20" spans="1:7" ht="15.75">
      <c r="A20" s="207" t="s">
        <v>26</v>
      </c>
      <c r="B20" s="8" t="s">
        <v>27</v>
      </c>
      <c r="C20" s="213">
        <v>144.68</v>
      </c>
      <c r="D20" s="207" t="s">
        <v>10</v>
      </c>
      <c r="E20" s="207">
        <v>177.16</v>
      </c>
      <c r="F20" s="214">
        <f t="shared" si="1"/>
        <v>25631.5088</v>
      </c>
    </row>
    <row r="21" spans="1:7" ht="15.75">
      <c r="A21" s="207"/>
      <c r="B21" s="8"/>
      <c r="C21" s="207"/>
      <c r="D21" s="207"/>
      <c r="E21" s="207" t="s">
        <v>28</v>
      </c>
      <c r="F21" s="193">
        <f>SUM(F5:F20)</f>
        <v>815349.51939999987</v>
      </c>
    </row>
    <row r="22" spans="1:7" ht="19.5" hidden="1" customHeight="1">
      <c r="A22" s="206"/>
      <c r="B22" s="10"/>
      <c r="C22" s="206"/>
      <c r="D22" s="206"/>
      <c r="E22" s="214" t="s">
        <v>29</v>
      </c>
      <c r="F22" s="214">
        <f>F21*12/100</f>
        <v>97841.94232799999</v>
      </c>
    </row>
    <row r="23" spans="1:7" ht="19.5" hidden="1" customHeight="1">
      <c r="A23" s="206"/>
      <c r="B23" s="10"/>
      <c r="C23" s="206"/>
      <c r="D23" s="206"/>
      <c r="E23" s="214"/>
      <c r="F23" s="214">
        <f>F22+F21</f>
        <v>913191.46172799985</v>
      </c>
    </row>
    <row r="24" spans="1:7" ht="19.5" hidden="1" customHeight="1">
      <c r="A24" s="206"/>
      <c r="B24" s="10"/>
      <c r="C24" s="206"/>
      <c r="D24" s="206"/>
      <c r="E24" s="214" t="s">
        <v>30</v>
      </c>
      <c r="F24" s="214">
        <f>F23*1/100</f>
        <v>9131.9146172799992</v>
      </c>
    </row>
    <row r="25" spans="1:7" ht="19.5" hidden="1" customHeight="1">
      <c r="A25" s="206"/>
      <c r="B25" s="10"/>
      <c r="C25" s="206"/>
      <c r="D25" s="206"/>
      <c r="E25" s="214" t="s">
        <v>31</v>
      </c>
      <c r="F25" s="214">
        <f>F24+F23</f>
        <v>922323.37634527986</v>
      </c>
    </row>
    <row r="26" spans="1:7" ht="21" customHeight="1">
      <c r="A26" s="206"/>
      <c r="C26" s="206"/>
      <c r="D26" s="206"/>
      <c r="E26" s="206"/>
      <c r="F26" s="206"/>
    </row>
    <row r="27" spans="1:7" ht="50.25" customHeight="1">
      <c r="A27" s="206"/>
      <c r="B27" s="254" t="s">
        <v>444</v>
      </c>
      <c r="C27" s="254"/>
      <c r="D27" s="254"/>
      <c r="E27" s="254"/>
      <c r="F27" s="254"/>
      <c r="G27" s="2"/>
    </row>
  </sheetData>
  <mergeCells count="4">
    <mergeCell ref="A1:F1"/>
    <mergeCell ref="A2:F2"/>
    <mergeCell ref="A3:F3"/>
    <mergeCell ref="B27:F27"/>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G23"/>
  <sheetViews>
    <sheetView topLeftCell="A16" workbookViewId="0">
      <selection activeCell="A20" sqref="A20:XFD20"/>
    </sheetView>
  </sheetViews>
  <sheetFormatPr defaultRowHeight="15"/>
  <cols>
    <col min="1" max="1" width="8" style="11" customWidth="1"/>
    <col min="2" max="2" width="44.7109375" style="6" customWidth="1"/>
    <col min="3" max="3" width="9.140625" style="11"/>
    <col min="4" max="4" width="10" style="11" customWidth="1"/>
    <col min="5" max="5" width="12" style="11" customWidth="1"/>
    <col min="6" max="6" width="18.5703125" style="181" customWidth="1"/>
    <col min="7" max="7" width="26.85546875" style="1" customWidth="1"/>
    <col min="8" max="16384" width="9.140625" style="1"/>
  </cols>
  <sheetData>
    <row r="1" spans="1:6" ht="18.75">
      <c r="A1" s="282" t="s">
        <v>0</v>
      </c>
      <c r="B1" s="283"/>
      <c r="C1" s="283"/>
      <c r="D1" s="283"/>
      <c r="E1" s="283"/>
      <c r="F1" s="284"/>
    </row>
    <row r="2" spans="1:6" ht="18.75">
      <c r="A2" s="282" t="s">
        <v>1</v>
      </c>
      <c r="B2" s="283"/>
      <c r="C2" s="283"/>
      <c r="D2" s="283"/>
      <c r="E2" s="283"/>
      <c r="F2" s="284"/>
    </row>
    <row r="3" spans="1:6" ht="59.25" customHeight="1">
      <c r="A3" s="285" t="s">
        <v>563</v>
      </c>
      <c r="B3" s="286"/>
      <c r="C3" s="286"/>
      <c r="D3" s="286"/>
      <c r="E3" s="286"/>
      <c r="F3" s="287"/>
    </row>
    <row r="4" spans="1:6" ht="32.25" customHeight="1">
      <c r="A4" s="7" t="s">
        <v>2</v>
      </c>
      <c r="B4" s="3" t="s">
        <v>3</v>
      </c>
      <c r="C4" s="7" t="s">
        <v>4</v>
      </c>
      <c r="D4" s="7" t="s">
        <v>5</v>
      </c>
      <c r="E4" s="7" t="s">
        <v>6</v>
      </c>
      <c r="F4" s="152" t="s">
        <v>7</v>
      </c>
    </row>
    <row r="5" spans="1:6" ht="51">
      <c r="A5" s="7" t="s">
        <v>347</v>
      </c>
      <c r="B5" s="3" t="s">
        <v>348</v>
      </c>
      <c r="C5" s="7">
        <v>4.97</v>
      </c>
      <c r="D5" s="7" t="s">
        <v>10</v>
      </c>
      <c r="E5" s="7">
        <v>390.16</v>
      </c>
      <c r="F5" s="152">
        <f>ROUND(C5*E5,0)</f>
        <v>1939</v>
      </c>
    </row>
    <row r="6" spans="1:6" ht="114.75">
      <c r="A6" s="7" t="s">
        <v>349</v>
      </c>
      <c r="B6" s="3" t="s">
        <v>40</v>
      </c>
      <c r="C6" s="7">
        <v>64.06</v>
      </c>
      <c r="D6" s="7" t="s">
        <v>41</v>
      </c>
      <c r="E6" s="7">
        <v>120.53</v>
      </c>
      <c r="F6" s="152">
        <f t="shared" ref="F6:F11" si="0">E6*C6</f>
        <v>7721.1518000000005</v>
      </c>
    </row>
    <row r="7" spans="1:6" ht="89.25">
      <c r="A7" s="7" t="s">
        <v>350</v>
      </c>
      <c r="B7" s="3" t="s">
        <v>59</v>
      </c>
      <c r="C7" s="7">
        <v>5.32</v>
      </c>
      <c r="D7" s="7" t="s">
        <v>41</v>
      </c>
      <c r="E7" s="7">
        <v>223.35</v>
      </c>
      <c r="F7" s="152">
        <f t="shared" si="0"/>
        <v>1188.222</v>
      </c>
    </row>
    <row r="8" spans="1:6" ht="76.5">
      <c r="A8" s="7" t="s">
        <v>45</v>
      </c>
      <c r="B8" s="3" t="s">
        <v>46</v>
      </c>
      <c r="C8" s="7">
        <v>8.86</v>
      </c>
      <c r="D8" s="7" t="s">
        <v>41</v>
      </c>
      <c r="E8" s="7">
        <v>1149.1199999999999</v>
      </c>
      <c r="F8" s="152">
        <f t="shared" si="0"/>
        <v>10181.203199999998</v>
      </c>
    </row>
    <row r="9" spans="1:6" ht="102">
      <c r="A9" s="7" t="s">
        <v>190</v>
      </c>
      <c r="B9" s="3" t="s">
        <v>116</v>
      </c>
      <c r="C9" s="7">
        <v>21.24</v>
      </c>
      <c r="D9" s="7" t="s">
        <v>10</v>
      </c>
      <c r="E9" s="7">
        <v>2502.14</v>
      </c>
      <c r="F9" s="152">
        <f t="shared" si="0"/>
        <v>53145.453599999993</v>
      </c>
    </row>
    <row r="10" spans="1:6" ht="102">
      <c r="A10" s="7" t="s">
        <v>351</v>
      </c>
      <c r="B10" s="3" t="s">
        <v>274</v>
      </c>
      <c r="C10" s="7">
        <v>7.68</v>
      </c>
      <c r="D10" s="7" t="s">
        <v>10</v>
      </c>
      <c r="E10" s="7">
        <v>5358.83</v>
      </c>
      <c r="F10" s="152">
        <f t="shared" si="0"/>
        <v>41155.814399999996</v>
      </c>
    </row>
    <row r="11" spans="1:6" ht="76.5">
      <c r="A11" s="7" t="s">
        <v>117</v>
      </c>
      <c r="B11" s="3" t="s">
        <v>118</v>
      </c>
      <c r="C11" s="7">
        <v>135.5</v>
      </c>
      <c r="D11" s="7" t="s">
        <v>352</v>
      </c>
      <c r="E11" s="7">
        <v>245.79</v>
      </c>
      <c r="F11" s="152">
        <f t="shared" si="0"/>
        <v>33304.544999999998</v>
      </c>
    </row>
    <row r="12" spans="1:6" ht="38.25">
      <c r="A12" s="7" t="s">
        <v>353</v>
      </c>
      <c r="B12" s="3" t="s">
        <v>354</v>
      </c>
      <c r="C12" s="7">
        <v>2.83</v>
      </c>
      <c r="D12" s="7" t="s">
        <v>10</v>
      </c>
      <c r="E12" s="7">
        <v>5489.86</v>
      </c>
      <c r="F12" s="152">
        <f t="shared" ref="F12:F13" si="1">ROUND(C12*E12,0)</f>
        <v>15536</v>
      </c>
    </row>
    <row r="13" spans="1:6" ht="102">
      <c r="A13" s="7" t="s">
        <v>355</v>
      </c>
      <c r="B13" s="3" t="s">
        <v>135</v>
      </c>
      <c r="C13" s="7">
        <v>0.27500000000000002</v>
      </c>
      <c r="D13" s="7" t="s">
        <v>356</v>
      </c>
      <c r="E13" s="7">
        <v>65841.84</v>
      </c>
      <c r="F13" s="152">
        <f t="shared" si="1"/>
        <v>18107</v>
      </c>
    </row>
    <row r="14" spans="1:6">
      <c r="A14" s="7">
        <v>10</v>
      </c>
      <c r="B14" s="3" t="s">
        <v>49</v>
      </c>
      <c r="C14" s="7"/>
      <c r="D14" s="7"/>
      <c r="E14" s="7"/>
      <c r="F14" s="152"/>
    </row>
    <row r="15" spans="1:6" ht="15.75">
      <c r="A15" s="7" t="s">
        <v>18</v>
      </c>
      <c r="B15" s="3" t="s">
        <v>357</v>
      </c>
      <c r="C15" s="7">
        <v>17.28</v>
      </c>
      <c r="D15" s="7" t="s">
        <v>363</v>
      </c>
      <c r="E15" s="7">
        <v>880.61</v>
      </c>
      <c r="F15" s="152">
        <f t="shared" ref="F15:F19" si="2">C15*E15</f>
        <v>15216.940800000002</v>
      </c>
    </row>
    <row r="16" spans="1:6" ht="27.75" customHeight="1">
      <c r="A16" s="7" t="s">
        <v>20</v>
      </c>
      <c r="B16" s="3" t="s">
        <v>358</v>
      </c>
      <c r="C16" s="7">
        <v>5.32</v>
      </c>
      <c r="D16" s="7" t="s">
        <v>363</v>
      </c>
      <c r="E16" s="7">
        <v>450.47</v>
      </c>
      <c r="F16" s="152">
        <f t="shared" si="2"/>
        <v>2396.5004000000004</v>
      </c>
    </row>
    <row r="17" spans="1:7" ht="15.75">
      <c r="A17" s="7" t="s">
        <v>22</v>
      </c>
      <c r="B17" s="3" t="s">
        <v>359</v>
      </c>
      <c r="C17" s="7">
        <v>9.36</v>
      </c>
      <c r="D17" s="7" t="s">
        <v>363</v>
      </c>
      <c r="E17" s="7">
        <v>513.67999999999995</v>
      </c>
      <c r="F17" s="152">
        <f t="shared" si="2"/>
        <v>4808.0447999999997</v>
      </c>
    </row>
    <row r="18" spans="1:7" ht="15.75">
      <c r="A18" s="7" t="s">
        <v>24</v>
      </c>
      <c r="B18" s="3" t="s">
        <v>360</v>
      </c>
      <c r="C18" s="7">
        <v>26.62</v>
      </c>
      <c r="D18" s="7" t="s">
        <v>363</v>
      </c>
      <c r="E18" s="7">
        <v>831.81</v>
      </c>
      <c r="F18" s="152">
        <f t="shared" si="2"/>
        <v>22142.782199999998</v>
      </c>
    </row>
    <row r="19" spans="1:7" ht="27.75" customHeight="1">
      <c r="A19" s="7" t="s">
        <v>26</v>
      </c>
      <c r="B19" s="3" t="s">
        <v>361</v>
      </c>
      <c r="C19" s="7">
        <v>64.06</v>
      </c>
      <c r="D19" s="7" t="s">
        <v>363</v>
      </c>
      <c r="E19" s="7">
        <v>177.16</v>
      </c>
      <c r="F19" s="152">
        <f t="shared" si="2"/>
        <v>11348.8696</v>
      </c>
      <c r="G19" s="2"/>
    </row>
    <row r="20" spans="1:7" s="203" customFormat="1">
      <c r="A20" s="137"/>
      <c r="B20" s="247" t="s">
        <v>90</v>
      </c>
      <c r="C20" s="137"/>
      <c r="D20" s="137"/>
      <c r="E20" s="137" t="s">
        <v>90</v>
      </c>
      <c r="F20" s="180">
        <f>SUM(F5:F19)</f>
        <v>238191.52780000001</v>
      </c>
    </row>
    <row r="23" spans="1:7" ht="50.25" customHeight="1">
      <c r="B23" s="257" t="s">
        <v>362</v>
      </c>
      <c r="C23" s="257"/>
      <c r="D23" s="257"/>
      <c r="E23" s="257"/>
      <c r="F23" s="257"/>
      <c r="G23" s="2"/>
    </row>
  </sheetData>
  <mergeCells count="4">
    <mergeCell ref="A1:F1"/>
    <mergeCell ref="A2:F2"/>
    <mergeCell ref="A3:F3"/>
    <mergeCell ref="B23:F23"/>
  </mergeCells>
  <pageMargins left="0.16" right="0.16" top="0.42" bottom="0.21" header="0.3" footer="0.17"/>
  <pageSetup orientation="portrait" verticalDpi="0" r:id="rId1"/>
</worksheet>
</file>

<file path=xl/worksheets/sheet37.xml><?xml version="1.0" encoding="utf-8"?>
<worksheet xmlns="http://schemas.openxmlformats.org/spreadsheetml/2006/main" xmlns:r="http://schemas.openxmlformats.org/officeDocument/2006/relationships">
  <dimension ref="A1:I14"/>
  <sheetViews>
    <sheetView topLeftCell="A7" workbookViewId="0">
      <selection activeCell="H12" sqref="H12:H13"/>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248" t="s">
        <v>0</v>
      </c>
      <c r="B1" s="249"/>
      <c r="C1" s="249"/>
      <c r="D1" s="249"/>
      <c r="E1" s="249"/>
      <c r="F1" s="249"/>
      <c r="G1" s="249"/>
      <c r="H1" s="249"/>
      <c r="I1" s="20"/>
    </row>
    <row r="2" spans="1:9" ht="18.75">
      <c r="A2" s="250" t="s">
        <v>1</v>
      </c>
      <c r="B2" s="251"/>
      <c r="C2" s="251"/>
      <c r="D2" s="251"/>
      <c r="E2" s="251"/>
      <c r="F2" s="251"/>
      <c r="G2" s="251"/>
      <c r="H2" s="251"/>
      <c r="I2" s="20"/>
    </row>
    <row r="3" spans="1:9" ht="20.25" customHeight="1">
      <c r="A3" s="252" t="s">
        <v>85</v>
      </c>
      <c r="B3" s="252"/>
      <c r="C3" s="252"/>
      <c r="D3" s="252"/>
      <c r="E3" s="252"/>
      <c r="F3" s="252"/>
      <c r="G3" s="252"/>
      <c r="H3" s="252"/>
      <c r="I3" s="21"/>
    </row>
    <row r="4" spans="1:9">
      <c r="A4" s="22" t="s">
        <v>34</v>
      </c>
      <c r="B4" s="22" t="s">
        <v>35</v>
      </c>
      <c r="C4" s="22">
        <v>1</v>
      </c>
      <c r="D4" s="22">
        <v>2</v>
      </c>
      <c r="E4" s="22" t="s">
        <v>36</v>
      </c>
      <c r="F4" s="22" t="s">
        <v>5</v>
      </c>
      <c r="G4" s="22" t="s">
        <v>6</v>
      </c>
      <c r="H4" s="22" t="s">
        <v>7</v>
      </c>
    </row>
    <row r="5" spans="1:9" ht="114.75">
      <c r="A5" s="23" t="s">
        <v>57</v>
      </c>
      <c r="B5" s="26" t="s">
        <v>40</v>
      </c>
      <c r="C5" s="27">
        <v>30.06</v>
      </c>
      <c r="D5" s="28">
        <v>18.059999999999999</v>
      </c>
      <c r="E5" s="23">
        <v>27.19</v>
      </c>
      <c r="F5" s="28" t="s">
        <v>41</v>
      </c>
      <c r="G5" s="28">
        <v>120.53</v>
      </c>
      <c r="H5" s="23">
        <f>G5*E5</f>
        <v>3277.2107000000001</v>
      </c>
    </row>
    <row r="6" spans="1:9" ht="102">
      <c r="A6" s="23" t="s">
        <v>86</v>
      </c>
      <c r="B6" s="26" t="s">
        <v>72</v>
      </c>
      <c r="C6" s="28"/>
      <c r="D6" s="28">
        <v>50.15</v>
      </c>
      <c r="E6" s="23">
        <v>0.76</v>
      </c>
      <c r="F6" s="28" t="s">
        <v>41</v>
      </c>
      <c r="G6" s="28">
        <v>5829</v>
      </c>
      <c r="H6" s="59">
        <f>G6*E6</f>
        <v>4430.04</v>
      </c>
    </row>
    <row r="7" spans="1:9" ht="18.75">
      <c r="A7" s="23">
        <v>3</v>
      </c>
      <c r="B7" s="30" t="s">
        <v>49</v>
      </c>
      <c r="C7" s="27"/>
      <c r="D7" s="28"/>
      <c r="E7" s="23"/>
      <c r="F7" s="28"/>
      <c r="G7" s="28"/>
      <c r="H7" s="59"/>
    </row>
    <row r="8" spans="1:9" ht="15.75">
      <c r="A8" s="23">
        <v>4</v>
      </c>
      <c r="B8" s="26" t="s">
        <v>63</v>
      </c>
      <c r="C8" s="27">
        <v>2.66</v>
      </c>
      <c r="D8" s="28">
        <v>4.5199999999999996</v>
      </c>
      <c r="E8" s="23">
        <v>0.36</v>
      </c>
      <c r="F8" s="28" t="s">
        <v>44</v>
      </c>
      <c r="G8" s="28">
        <v>880.61</v>
      </c>
      <c r="H8" s="59">
        <f t="shared" ref="H8:H11" si="0">G8*E8</f>
        <v>317.01959999999997</v>
      </c>
    </row>
    <row r="9" spans="1:9" ht="15.75">
      <c r="A9" s="23">
        <v>5</v>
      </c>
      <c r="B9" s="26" t="s">
        <v>52</v>
      </c>
      <c r="C9" s="27">
        <v>6.4</v>
      </c>
      <c r="D9" s="28">
        <v>43.08</v>
      </c>
      <c r="E9" s="23">
        <v>0.72</v>
      </c>
      <c r="F9" s="28" t="s">
        <v>44</v>
      </c>
      <c r="G9" s="28">
        <v>513.67999999999995</v>
      </c>
      <c r="H9" s="59">
        <f t="shared" si="0"/>
        <v>369.84959999999995</v>
      </c>
    </row>
    <row r="10" spans="1:9" ht="15.75">
      <c r="A10" s="23">
        <v>6</v>
      </c>
      <c r="B10" s="26" t="s">
        <v>54</v>
      </c>
      <c r="C10" s="27">
        <v>30.06</v>
      </c>
      <c r="D10" s="28">
        <v>18.059999999999999</v>
      </c>
      <c r="E10" s="23">
        <v>27.19</v>
      </c>
      <c r="F10" s="28" t="s">
        <v>44</v>
      </c>
      <c r="G10" s="28">
        <v>177.16</v>
      </c>
      <c r="H10" s="59">
        <f t="shared" si="0"/>
        <v>4816.9804000000004</v>
      </c>
    </row>
    <row r="11" spans="1:9" ht="76.5">
      <c r="A11" s="23" t="s">
        <v>87</v>
      </c>
      <c r="B11" s="26" t="s">
        <v>88</v>
      </c>
      <c r="C11" s="27"/>
      <c r="D11" s="28"/>
      <c r="E11" s="23">
        <v>133.83000000000001</v>
      </c>
      <c r="F11" s="28" t="s">
        <v>89</v>
      </c>
      <c r="G11" s="28">
        <v>953</v>
      </c>
      <c r="H11" s="59">
        <f t="shared" si="0"/>
        <v>127539.99</v>
      </c>
    </row>
    <row r="12" spans="1:9">
      <c r="A12" s="23"/>
      <c r="B12" s="26"/>
      <c r="C12" s="27"/>
      <c r="D12" s="28"/>
      <c r="E12" s="23"/>
      <c r="F12" s="301" t="s">
        <v>90</v>
      </c>
      <c r="G12" s="301"/>
      <c r="H12" s="59">
        <f>SUM(H5:H11)</f>
        <v>140751.09030000001</v>
      </c>
    </row>
    <row r="13" spans="1:9">
      <c r="A13" s="33"/>
      <c r="B13" s="34"/>
      <c r="C13" s="34"/>
      <c r="D13" s="34"/>
      <c r="E13" s="34"/>
      <c r="F13" s="34"/>
      <c r="G13" s="34"/>
      <c r="H13" s="35"/>
    </row>
    <row r="14" spans="1:9" ht="50.25" customHeight="1">
      <c r="B14" s="254" t="s">
        <v>91</v>
      </c>
      <c r="C14" s="254"/>
      <c r="D14" s="254"/>
      <c r="E14" s="254"/>
      <c r="F14" s="254"/>
      <c r="G14" s="254"/>
      <c r="H14" s="254"/>
    </row>
  </sheetData>
  <mergeCells count="5">
    <mergeCell ref="A1:H1"/>
    <mergeCell ref="A2:H2"/>
    <mergeCell ref="A3:H3"/>
    <mergeCell ref="F12:G12"/>
    <mergeCell ref="B14:H14"/>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F20"/>
  <sheetViews>
    <sheetView topLeftCell="A10" workbookViewId="0">
      <selection activeCell="F17" sqref="F17"/>
    </sheetView>
  </sheetViews>
  <sheetFormatPr defaultRowHeight="12"/>
  <cols>
    <col min="1" max="1" width="10" style="10" customWidth="1"/>
    <col min="2" max="2" width="62.28515625" style="10" customWidth="1"/>
    <col min="3" max="3" width="10" style="10" customWidth="1"/>
    <col min="4" max="4" width="5.42578125" style="10" customWidth="1"/>
    <col min="5" max="5" width="11.42578125" style="10" customWidth="1"/>
    <col min="6" max="6" width="13.5703125" style="10" customWidth="1"/>
    <col min="7" max="16384" width="9.140625" style="206"/>
  </cols>
  <sheetData>
    <row r="1" spans="1:6" s="1" customFormat="1" ht="18.75">
      <c r="A1" s="255" t="s">
        <v>0</v>
      </c>
      <c r="B1" s="255"/>
      <c r="C1" s="255"/>
      <c r="D1" s="255"/>
      <c r="E1" s="255"/>
      <c r="F1" s="255"/>
    </row>
    <row r="2" spans="1:6" s="1" customFormat="1" ht="18.75">
      <c r="A2" s="255" t="s">
        <v>1</v>
      </c>
      <c r="B2" s="255"/>
      <c r="C2" s="255"/>
      <c r="D2" s="255"/>
      <c r="E2" s="255"/>
      <c r="F2" s="255"/>
    </row>
    <row r="3" spans="1:6" s="1" customFormat="1" ht="39.75" customHeight="1">
      <c r="A3" s="302" t="s">
        <v>564</v>
      </c>
      <c r="B3" s="303"/>
      <c r="C3" s="303"/>
      <c r="D3" s="303"/>
      <c r="E3" s="303"/>
      <c r="F3" s="304"/>
    </row>
    <row r="4" spans="1:6" s="1" customFormat="1" ht="15">
      <c r="A4" s="41" t="s">
        <v>34</v>
      </c>
      <c r="B4" s="41" t="s">
        <v>35</v>
      </c>
      <c r="C4" s="41" t="s">
        <v>36</v>
      </c>
      <c r="D4" s="41" t="s">
        <v>5</v>
      </c>
      <c r="E4" s="41" t="s">
        <v>6</v>
      </c>
      <c r="F4" s="41" t="s">
        <v>7</v>
      </c>
    </row>
    <row r="5" spans="1:6" ht="25.5">
      <c r="A5" s="7" t="s">
        <v>347</v>
      </c>
      <c r="B5" s="7" t="s">
        <v>512</v>
      </c>
      <c r="C5" s="236">
        <v>11.8</v>
      </c>
      <c r="D5" s="236" t="s">
        <v>10</v>
      </c>
      <c r="E5" s="236">
        <v>390.16</v>
      </c>
      <c r="F5" s="16">
        <f t="shared" ref="F5:F12" si="0">C5*E5</f>
        <v>4603.8880000000008</v>
      </c>
    </row>
    <row r="6" spans="1:6" ht="38.25">
      <c r="A6" s="7" t="s">
        <v>410</v>
      </c>
      <c r="B6" s="7" t="s">
        <v>411</v>
      </c>
      <c r="C6" s="236">
        <v>4.72</v>
      </c>
      <c r="D6" s="236" t="s">
        <v>10</v>
      </c>
      <c r="E6" s="236">
        <v>688.53</v>
      </c>
      <c r="F6" s="16">
        <f t="shared" si="0"/>
        <v>3249.8615999999997</v>
      </c>
    </row>
    <row r="7" spans="1:6" ht="89.25">
      <c r="A7" s="7" t="s">
        <v>513</v>
      </c>
      <c r="B7" s="7" t="s">
        <v>514</v>
      </c>
      <c r="C7" s="7">
        <v>74.459999999999994</v>
      </c>
      <c r="D7" s="7" t="s">
        <v>10</v>
      </c>
      <c r="E7" s="7">
        <v>120.53</v>
      </c>
      <c r="F7" s="152">
        <f t="shared" si="0"/>
        <v>8974.6637999999984</v>
      </c>
    </row>
    <row r="8" spans="1:6" ht="76.5">
      <c r="A8" s="7" t="s">
        <v>15</v>
      </c>
      <c r="B8" s="7" t="s">
        <v>274</v>
      </c>
      <c r="C8" s="7">
        <v>7.6</v>
      </c>
      <c r="D8" s="7" t="s">
        <v>10</v>
      </c>
      <c r="E8" s="7">
        <v>5358.83</v>
      </c>
      <c r="F8" s="152">
        <f t="shared" si="0"/>
        <v>40727.108</v>
      </c>
    </row>
    <row r="9" spans="1:6" ht="25.5">
      <c r="A9" s="7" t="s">
        <v>367</v>
      </c>
      <c r="B9" s="7" t="s">
        <v>368</v>
      </c>
      <c r="C9" s="7">
        <v>28.42</v>
      </c>
      <c r="D9" s="7" t="s">
        <v>10</v>
      </c>
      <c r="E9" s="7">
        <v>5829</v>
      </c>
      <c r="F9" s="7">
        <f t="shared" si="0"/>
        <v>165660.18000000002</v>
      </c>
    </row>
    <row r="10" spans="1:6" ht="76.5">
      <c r="A10" s="7" t="s">
        <v>104</v>
      </c>
      <c r="B10" s="7" t="s">
        <v>105</v>
      </c>
      <c r="C10" s="7">
        <v>13.46</v>
      </c>
      <c r="D10" s="7" t="s">
        <v>10</v>
      </c>
      <c r="E10" s="7">
        <v>5489.86</v>
      </c>
      <c r="F10" s="152">
        <f t="shared" si="0"/>
        <v>73893.515599999999</v>
      </c>
    </row>
    <row r="11" spans="1:6" ht="63.75">
      <c r="A11" s="7" t="s">
        <v>515</v>
      </c>
      <c r="B11" s="7" t="s">
        <v>107</v>
      </c>
      <c r="C11" s="7">
        <v>4.07</v>
      </c>
      <c r="D11" s="7" t="s">
        <v>84</v>
      </c>
      <c r="E11" s="7">
        <v>65841.84</v>
      </c>
      <c r="F11" s="7">
        <f t="shared" si="0"/>
        <v>267976.28879999998</v>
      </c>
    </row>
    <row r="12" spans="1:6" ht="102">
      <c r="A12" s="7" t="s">
        <v>516</v>
      </c>
      <c r="B12" s="7" t="s">
        <v>121</v>
      </c>
      <c r="C12" s="7">
        <v>517.5</v>
      </c>
      <c r="D12" s="7" t="s">
        <v>449</v>
      </c>
      <c r="E12" s="7">
        <v>97.07</v>
      </c>
      <c r="F12" s="7">
        <f t="shared" si="0"/>
        <v>50233.724999999999</v>
      </c>
    </row>
    <row r="13" spans="1:6" ht="18">
      <c r="A13" s="236">
        <v>9</v>
      </c>
      <c r="B13" s="235" t="s">
        <v>17</v>
      </c>
      <c r="C13" s="236"/>
      <c r="D13" s="236"/>
      <c r="E13" s="236"/>
      <c r="F13" s="16"/>
    </row>
    <row r="14" spans="1:6" ht="12.75">
      <c r="A14" s="239" t="s">
        <v>18</v>
      </c>
      <c r="B14" s="7" t="s">
        <v>517</v>
      </c>
      <c r="C14" s="236">
        <v>21.42</v>
      </c>
      <c r="D14" s="236" t="s">
        <v>10</v>
      </c>
      <c r="E14" s="236">
        <v>880.61</v>
      </c>
      <c r="F14" s="16">
        <f t="shared" ref="F14:F16" si="1">ROUND(E14*C14,0)</f>
        <v>18863</v>
      </c>
    </row>
    <row r="15" spans="1:6" ht="12.75">
      <c r="A15" s="236" t="s">
        <v>20</v>
      </c>
      <c r="B15" s="7" t="s">
        <v>518</v>
      </c>
      <c r="C15" s="238">
        <v>42.84</v>
      </c>
      <c r="D15" s="236" t="s">
        <v>10</v>
      </c>
      <c r="E15" s="236">
        <v>513.67999999999995</v>
      </c>
      <c r="F15" s="16">
        <f t="shared" si="1"/>
        <v>22006</v>
      </c>
    </row>
    <row r="16" spans="1:6" ht="12.75">
      <c r="A16" s="236" t="s">
        <v>22</v>
      </c>
      <c r="B16" s="236" t="s">
        <v>330</v>
      </c>
      <c r="C16" s="236">
        <v>74.459999999999994</v>
      </c>
      <c r="D16" s="236" t="s">
        <v>10</v>
      </c>
      <c r="E16" s="236">
        <v>177.16</v>
      </c>
      <c r="F16" s="16">
        <f t="shared" si="1"/>
        <v>13191</v>
      </c>
    </row>
    <row r="17" spans="1:6" ht="12.75">
      <c r="A17" s="221"/>
      <c r="B17" s="138"/>
      <c r="C17" s="138"/>
      <c r="D17" s="138"/>
      <c r="E17" s="138" t="s">
        <v>28</v>
      </c>
      <c r="F17" s="209">
        <f>SUM(F5:F16)</f>
        <v>669379.2307999999</v>
      </c>
    </row>
    <row r="18" spans="1:6" ht="21">
      <c r="B18" s="237"/>
      <c r="C18" s="237"/>
      <c r="D18" s="237"/>
      <c r="E18" s="237"/>
      <c r="F18" s="11"/>
    </row>
    <row r="19" spans="1:6" ht="12.75" customHeight="1"/>
    <row r="20" spans="1:6" s="1" customFormat="1" ht="44.25" customHeight="1">
      <c r="A20" s="11"/>
      <c r="B20" s="254" t="s">
        <v>519</v>
      </c>
      <c r="C20" s="254"/>
      <c r="D20" s="254"/>
      <c r="E20" s="254"/>
      <c r="F20" s="254"/>
    </row>
  </sheetData>
  <mergeCells count="4">
    <mergeCell ref="A1:F1"/>
    <mergeCell ref="A2:F2"/>
    <mergeCell ref="A3:F3"/>
    <mergeCell ref="B20:F20"/>
  </mergeCell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J25"/>
  <sheetViews>
    <sheetView topLeftCell="A19" workbookViewId="0">
      <selection activeCell="I20" sqref="I20"/>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48" t="s">
        <v>0</v>
      </c>
      <c r="B1" s="249"/>
      <c r="C1" s="249"/>
      <c r="D1" s="249"/>
      <c r="E1" s="249"/>
      <c r="F1" s="249"/>
      <c r="G1" s="249"/>
      <c r="H1" s="249"/>
      <c r="I1" s="249"/>
      <c r="J1" s="20"/>
    </row>
    <row r="2" spans="1:10" ht="18.75">
      <c r="A2" s="250" t="s">
        <v>1</v>
      </c>
      <c r="B2" s="251"/>
      <c r="C2" s="251"/>
      <c r="D2" s="251"/>
      <c r="E2" s="251"/>
      <c r="F2" s="251"/>
      <c r="G2" s="251"/>
      <c r="H2" s="251"/>
      <c r="I2" s="251"/>
      <c r="J2" s="20"/>
    </row>
    <row r="3" spans="1:10" ht="19.5" customHeight="1">
      <c r="A3" s="252" t="s">
        <v>334</v>
      </c>
      <c r="B3" s="252"/>
      <c r="C3" s="252"/>
      <c r="D3" s="252"/>
      <c r="E3" s="252"/>
      <c r="F3" s="252"/>
      <c r="G3" s="252"/>
      <c r="H3" s="252"/>
      <c r="I3" s="252"/>
      <c r="J3" s="21"/>
    </row>
    <row r="4" spans="1:10">
      <c r="A4" s="22" t="s">
        <v>34</v>
      </c>
      <c r="B4" s="22" t="s">
        <v>35</v>
      </c>
      <c r="C4" s="22">
        <v>3</v>
      </c>
      <c r="D4" s="22">
        <v>1</v>
      </c>
      <c r="E4" s="22">
        <v>2</v>
      </c>
      <c r="F4" s="22" t="s">
        <v>56</v>
      </c>
      <c r="G4" s="22" t="s">
        <v>5</v>
      </c>
      <c r="H4" s="22" t="s">
        <v>6</v>
      </c>
      <c r="I4" s="22" t="s">
        <v>7</v>
      </c>
    </row>
    <row r="5" spans="1:10" ht="21">
      <c r="A5" s="23">
        <v>1</v>
      </c>
      <c r="B5" s="24" t="s">
        <v>204</v>
      </c>
      <c r="C5" s="23">
        <v>1</v>
      </c>
      <c r="D5" s="23" t="s">
        <v>38</v>
      </c>
      <c r="E5" s="23">
        <v>243.53</v>
      </c>
      <c r="F5" s="169">
        <v>2</v>
      </c>
      <c r="G5" s="170" t="s">
        <v>38</v>
      </c>
      <c r="H5" s="170">
        <v>261.12</v>
      </c>
      <c r="I5" s="59">
        <f>H5*F5</f>
        <v>522.24</v>
      </c>
    </row>
    <row r="6" spans="1:10" ht="114.75">
      <c r="A6" s="23" t="s">
        <v>39</v>
      </c>
      <c r="B6" s="26" t="s">
        <v>40</v>
      </c>
      <c r="C6" s="27">
        <v>80.72</v>
      </c>
      <c r="D6" s="27">
        <v>11.23</v>
      </c>
      <c r="E6" s="27">
        <v>20.8</v>
      </c>
      <c r="F6" s="23">
        <v>39.81</v>
      </c>
      <c r="G6" s="28" t="s">
        <v>41</v>
      </c>
      <c r="H6" s="28">
        <v>120.53</v>
      </c>
      <c r="I6" s="59">
        <f t="shared" ref="I6:I19" si="0">H6*F6</f>
        <v>4798.2993000000006</v>
      </c>
    </row>
    <row r="7" spans="1:10" s="84" customFormat="1" ht="89.25">
      <c r="A7" s="65" t="s">
        <v>42</v>
      </c>
      <c r="B7" s="171" t="s">
        <v>43</v>
      </c>
      <c r="C7" s="27">
        <v>7.51</v>
      </c>
      <c r="D7" s="27">
        <v>1.21</v>
      </c>
      <c r="E7" s="27">
        <v>1.95</v>
      </c>
      <c r="F7" s="65">
        <v>4.1900000000000004</v>
      </c>
      <c r="G7" s="96" t="s">
        <v>103</v>
      </c>
      <c r="H7" s="96">
        <v>223.35</v>
      </c>
      <c r="I7" s="59">
        <f t="shared" si="0"/>
        <v>935.83650000000011</v>
      </c>
    </row>
    <row r="8" spans="1:10" s="84" customFormat="1" ht="63.75">
      <c r="A8" s="65" t="s">
        <v>45</v>
      </c>
      <c r="B8" s="97" t="s">
        <v>46</v>
      </c>
      <c r="C8" s="27">
        <v>12.51</v>
      </c>
      <c r="D8" s="27">
        <v>2.0099999999999998</v>
      </c>
      <c r="E8" s="27">
        <v>3.25</v>
      </c>
      <c r="F8" s="65">
        <v>5.2389999999999999</v>
      </c>
      <c r="G8" s="96" t="s">
        <v>103</v>
      </c>
      <c r="H8" s="96">
        <v>1149.1199999999999</v>
      </c>
      <c r="I8" s="59">
        <f t="shared" si="0"/>
        <v>6020.2396799999997</v>
      </c>
    </row>
    <row r="9" spans="1:10" ht="84.75" customHeight="1">
      <c r="A9" s="23" t="s">
        <v>167</v>
      </c>
      <c r="B9" s="26" t="s">
        <v>157</v>
      </c>
      <c r="C9" s="27"/>
      <c r="D9" s="23"/>
      <c r="E9" s="23">
        <v>4.1399999999999997</v>
      </c>
      <c r="F9" s="28">
        <v>6.2859999999999996</v>
      </c>
      <c r="G9" s="28" t="s">
        <v>44</v>
      </c>
      <c r="H9" s="28">
        <v>5358.85</v>
      </c>
      <c r="I9" s="59">
        <f t="shared" si="0"/>
        <v>33685.731099999997</v>
      </c>
    </row>
    <row r="10" spans="1:10" ht="84.75" customHeight="1">
      <c r="A10" s="23" t="s">
        <v>335</v>
      </c>
      <c r="B10" s="26" t="s">
        <v>116</v>
      </c>
      <c r="C10" s="27"/>
      <c r="D10" s="23"/>
      <c r="E10" s="23"/>
      <c r="F10" s="28">
        <v>9.43</v>
      </c>
      <c r="G10" s="28" t="s">
        <v>44</v>
      </c>
      <c r="H10" s="28">
        <v>2502.14</v>
      </c>
      <c r="I10" s="59">
        <f t="shared" si="0"/>
        <v>23595.180199999999</v>
      </c>
    </row>
    <row r="11" spans="1:10" ht="84.75" customHeight="1">
      <c r="A11" s="23" t="s">
        <v>336</v>
      </c>
      <c r="B11" s="26" t="s">
        <v>337</v>
      </c>
      <c r="C11" s="27"/>
      <c r="D11" s="23"/>
      <c r="E11" s="23"/>
      <c r="F11" s="28">
        <v>160.47</v>
      </c>
      <c r="G11" s="28" t="s">
        <v>44</v>
      </c>
      <c r="H11" s="28">
        <v>202.64</v>
      </c>
      <c r="I11" s="59">
        <f t="shared" si="0"/>
        <v>32517.640799999997</v>
      </c>
    </row>
    <row r="12" spans="1:10" ht="76.5" customHeight="1">
      <c r="A12" s="23">
        <v>8</v>
      </c>
      <c r="B12" s="26" t="s">
        <v>338</v>
      </c>
      <c r="C12" s="27"/>
      <c r="D12" s="27"/>
      <c r="E12" s="27"/>
      <c r="F12" s="23">
        <v>160.47</v>
      </c>
      <c r="G12" s="28" t="s">
        <v>89</v>
      </c>
      <c r="H12" s="28">
        <v>43.15</v>
      </c>
      <c r="I12" s="59">
        <f t="shared" si="0"/>
        <v>6924.2804999999998</v>
      </c>
    </row>
    <row r="13" spans="1:10">
      <c r="A13" s="65"/>
      <c r="B13" s="26"/>
      <c r="C13" s="27"/>
      <c r="D13" s="27"/>
      <c r="E13" s="27"/>
      <c r="F13" s="23"/>
      <c r="G13" s="28"/>
      <c r="H13" s="28"/>
      <c r="I13" s="59">
        <f t="shared" si="0"/>
        <v>0</v>
      </c>
    </row>
    <row r="14" spans="1:10" ht="18.75">
      <c r="A14" s="23">
        <v>9</v>
      </c>
      <c r="B14" s="30" t="s">
        <v>49</v>
      </c>
      <c r="C14" s="27"/>
      <c r="D14" s="27"/>
      <c r="E14" s="27"/>
      <c r="F14" s="23"/>
      <c r="G14" s="28"/>
      <c r="H14" s="28"/>
      <c r="I14" s="59">
        <f t="shared" si="0"/>
        <v>0</v>
      </c>
    </row>
    <row r="15" spans="1:10" ht="15.75">
      <c r="A15" s="23">
        <v>10</v>
      </c>
      <c r="B15" s="26" t="s">
        <v>339</v>
      </c>
      <c r="C15" s="27">
        <v>7.51</v>
      </c>
      <c r="D15" s="27">
        <v>1.21</v>
      </c>
      <c r="E15" s="27">
        <v>1.95</v>
      </c>
      <c r="F15" s="23">
        <v>4.1900000000000004</v>
      </c>
      <c r="G15" s="28" t="s">
        <v>44</v>
      </c>
      <c r="H15" s="28">
        <v>450.47</v>
      </c>
      <c r="I15" s="59">
        <f t="shared" si="0"/>
        <v>1887.4693000000002</v>
      </c>
    </row>
    <row r="16" spans="1:10" ht="15.75">
      <c r="A16" s="23">
        <v>11</v>
      </c>
      <c r="B16" s="26" t="s">
        <v>197</v>
      </c>
      <c r="C16" s="27">
        <v>7.51</v>
      </c>
      <c r="D16" s="27">
        <v>1.21</v>
      </c>
      <c r="E16" s="27">
        <v>1.95</v>
      </c>
      <c r="F16" s="23">
        <v>2.7</v>
      </c>
      <c r="G16" s="28" t="s">
        <v>44</v>
      </c>
      <c r="H16" s="28">
        <v>880.68</v>
      </c>
      <c r="I16" s="59">
        <f t="shared" si="0"/>
        <v>2377.8360000000002</v>
      </c>
    </row>
    <row r="17" spans="1:9" ht="15.75">
      <c r="A17" s="23">
        <v>12</v>
      </c>
      <c r="B17" s="26" t="s">
        <v>216</v>
      </c>
      <c r="C17" s="27">
        <v>12.36</v>
      </c>
      <c r="D17" s="27">
        <v>9.26</v>
      </c>
      <c r="E17" s="27">
        <v>4.74</v>
      </c>
      <c r="F17" s="23">
        <v>5.41</v>
      </c>
      <c r="G17" s="28" t="s">
        <v>44</v>
      </c>
      <c r="H17" s="28">
        <v>513.67999999999995</v>
      </c>
      <c r="I17" s="59">
        <f t="shared" si="0"/>
        <v>2779.0087999999996</v>
      </c>
    </row>
    <row r="18" spans="1:9" ht="15.75">
      <c r="A18" s="23">
        <v>13</v>
      </c>
      <c r="B18" s="26" t="s">
        <v>340</v>
      </c>
      <c r="C18" s="27"/>
      <c r="D18" s="27"/>
      <c r="E18" s="27"/>
      <c r="F18" s="23">
        <v>5.24</v>
      </c>
      <c r="G18" s="28" t="s">
        <v>44</v>
      </c>
      <c r="H18" s="28">
        <v>831.81</v>
      </c>
      <c r="I18" s="59">
        <f t="shared" si="0"/>
        <v>4358.6844000000001</v>
      </c>
    </row>
    <row r="19" spans="1:9" ht="15.75">
      <c r="A19" s="23">
        <v>14</v>
      </c>
      <c r="B19" s="26" t="s">
        <v>54</v>
      </c>
      <c r="C19" s="27">
        <v>80.72</v>
      </c>
      <c r="D19" s="27">
        <v>14.81</v>
      </c>
      <c r="E19" s="27">
        <v>20.8</v>
      </c>
      <c r="F19" s="23">
        <v>39.81</v>
      </c>
      <c r="G19" s="28" t="s">
        <v>44</v>
      </c>
      <c r="H19" s="28">
        <v>177.18</v>
      </c>
      <c r="I19" s="59">
        <f t="shared" si="0"/>
        <v>7053.5358000000006</v>
      </c>
    </row>
    <row r="20" spans="1:9" ht="18" customHeight="1">
      <c r="A20" s="31"/>
      <c r="B20" s="275" t="s">
        <v>77</v>
      </c>
      <c r="C20" s="276"/>
      <c r="D20" s="276"/>
      <c r="E20" s="276"/>
      <c r="F20" s="276"/>
      <c r="G20" s="276"/>
      <c r="H20" s="277"/>
      <c r="I20" s="32">
        <f>SUM(I5:I19)</f>
        <v>127455.98237999997</v>
      </c>
    </row>
    <row r="21" spans="1:9">
      <c r="A21" s="33"/>
      <c r="B21" s="34"/>
      <c r="C21" s="34"/>
      <c r="D21" s="34"/>
      <c r="E21" s="34"/>
      <c r="F21" s="34"/>
      <c r="G21" s="34"/>
      <c r="H21" s="34"/>
      <c r="I21" s="35"/>
    </row>
    <row r="22" spans="1:9">
      <c r="B22" s="254" t="s">
        <v>91</v>
      </c>
      <c r="C22" s="254"/>
      <c r="D22" s="254"/>
      <c r="E22" s="254"/>
      <c r="F22" s="254"/>
      <c r="G22" s="254"/>
      <c r="H22" s="254"/>
      <c r="I22" s="254"/>
    </row>
    <row r="23" spans="1:9" ht="15" customHeight="1">
      <c r="B23" s="254"/>
      <c r="C23" s="254"/>
      <c r="D23" s="254"/>
      <c r="E23" s="254"/>
      <c r="F23" s="254"/>
      <c r="G23" s="254"/>
      <c r="H23" s="254"/>
      <c r="I23" s="254"/>
    </row>
    <row r="24" spans="1:9">
      <c r="B24" s="254"/>
      <c r="C24" s="254"/>
      <c r="D24" s="254"/>
      <c r="E24" s="254"/>
      <c r="F24" s="254"/>
      <c r="G24" s="254"/>
      <c r="H24" s="254"/>
      <c r="I24" s="254"/>
    </row>
    <row r="25" spans="1:9">
      <c r="B25" s="254"/>
      <c r="C25" s="254"/>
      <c r="D25" s="254"/>
      <c r="E25" s="254"/>
      <c r="F25" s="254"/>
      <c r="G25" s="254"/>
      <c r="H25" s="254"/>
      <c r="I25" s="254"/>
    </row>
  </sheetData>
  <mergeCells count="5">
    <mergeCell ref="A1:I1"/>
    <mergeCell ref="A2:I2"/>
    <mergeCell ref="A3:I3"/>
    <mergeCell ref="B20:H20"/>
    <mergeCell ref="B22:I25"/>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17"/>
  <sheetViews>
    <sheetView topLeftCell="A10" workbookViewId="0">
      <selection activeCell="E15" sqref="E15:F15"/>
    </sheetView>
  </sheetViews>
  <sheetFormatPr defaultRowHeight="15"/>
  <cols>
    <col min="1" max="1" width="10.5703125" style="11" bestFit="1" customWidth="1"/>
    <col min="2" max="2" width="52.7109375" style="11" customWidth="1"/>
    <col min="3" max="3" width="11.42578125" style="10" customWidth="1"/>
    <col min="4" max="4" width="7.5703125" style="10" customWidth="1"/>
    <col min="5" max="5" width="13.5703125" style="10" customWidth="1"/>
    <col min="6" max="6" width="13.140625" style="10" customWidth="1"/>
    <col min="7" max="16384" width="9.140625" style="1"/>
  </cols>
  <sheetData>
    <row r="1" spans="1:6" ht="18.75">
      <c r="A1" s="256" t="s">
        <v>0</v>
      </c>
      <c r="B1" s="256"/>
      <c r="C1" s="256"/>
      <c r="D1" s="256"/>
      <c r="E1" s="256"/>
      <c r="F1" s="256"/>
    </row>
    <row r="2" spans="1:6" ht="18.75">
      <c r="A2" s="256" t="s">
        <v>1</v>
      </c>
      <c r="B2" s="256"/>
      <c r="C2" s="256"/>
      <c r="D2" s="256"/>
      <c r="E2" s="256"/>
      <c r="F2" s="256"/>
    </row>
    <row r="3" spans="1:6" ht="51" customHeight="1">
      <c r="A3" s="285" t="s">
        <v>544</v>
      </c>
      <c r="B3" s="286"/>
      <c r="C3" s="286"/>
      <c r="D3" s="286"/>
      <c r="E3" s="286"/>
      <c r="F3" s="287"/>
    </row>
    <row r="4" spans="1:6">
      <c r="A4" s="7" t="s">
        <v>2</v>
      </c>
      <c r="B4" s="7" t="s">
        <v>3</v>
      </c>
      <c r="C4" s="184" t="s">
        <v>4</v>
      </c>
      <c r="D4" s="184" t="s">
        <v>5</v>
      </c>
      <c r="E4" s="184" t="s">
        <v>6</v>
      </c>
      <c r="F4" s="184" t="s">
        <v>7</v>
      </c>
    </row>
    <row r="5" spans="1:6" ht="173.25">
      <c r="A5" s="8" t="s">
        <v>8</v>
      </c>
      <c r="B5" s="8" t="s">
        <v>9</v>
      </c>
      <c r="C5" s="186">
        <v>20.53</v>
      </c>
      <c r="D5" s="187" t="s">
        <v>10</v>
      </c>
      <c r="E5" s="187">
        <v>120.53</v>
      </c>
      <c r="F5" s="186">
        <f>ROUND(C5*E5,0)</f>
        <v>2474</v>
      </c>
    </row>
    <row r="6" spans="1:6" ht="110.25">
      <c r="A6" s="8" t="s">
        <v>11</v>
      </c>
      <c r="B6" s="8" t="s">
        <v>12</v>
      </c>
      <c r="C6" s="186">
        <v>6.84</v>
      </c>
      <c r="D6" s="187" t="s">
        <v>10</v>
      </c>
      <c r="E6" s="187">
        <v>223.35</v>
      </c>
      <c r="F6" s="186">
        <f>ROUND(C6*E6,0)</f>
        <v>1528</v>
      </c>
    </row>
    <row r="7" spans="1:6" ht="94.5">
      <c r="A7" s="8" t="s">
        <v>13</v>
      </c>
      <c r="B7" s="8" t="s">
        <v>14</v>
      </c>
      <c r="C7" s="186">
        <v>8.56</v>
      </c>
      <c r="D7" s="187" t="s">
        <v>10</v>
      </c>
      <c r="E7" s="184">
        <v>1149.1199999999999</v>
      </c>
      <c r="F7" s="185">
        <f>ROUND(C7*E7,0)</f>
        <v>9836</v>
      </c>
    </row>
    <row r="8" spans="1:6" ht="126">
      <c r="A8" s="8" t="s">
        <v>15</v>
      </c>
      <c r="B8" s="8" t="s">
        <v>16</v>
      </c>
      <c r="C8" s="185">
        <v>10.266</v>
      </c>
      <c r="D8" s="184" t="s">
        <v>10</v>
      </c>
      <c r="E8" s="185">
        <v>5829</v>
      </c>
      <c r="F8" s="185">
        <f>C8*E8</f>
        <v>59840.514000000003</v>
      </c>
    </row>
    <row r="9" spans="1:6" ht="15.75">
      <c r="A9" s="8">
        <v>5</v>
      </c>
      <c r="B9" s="8" t="s">
        <v>17</v>
      </c>
      <c r="C9" s="188"/>
      <c r="D9" s="188"/>
      <c r="E9" s="184"/>
      <c r="F9" s="186"/>
    </row>
    <row r="10" spans="1:6" ht="15.75">
      <c r="A10" s="9" t="s">
        <v>18</v>
      </c>
      <c r="B10" s="8" t="s">
        <v>19</v>
      </c>
      <c r="C10" s="185">
        <v>4.42</v>
      </c>
      <c r="D10" s="184" t="s">
        <v>10</v>
      </c>
      <c r="E10" s="184">
        <v>907.31</v>
      </c>
      <c r="F10" s="186">
        <f>C10*E10</f>
        <v>4010.3101999999999</v>
      </c>
    </row>
    <row r="11" spans="1:6" ht="15.75">
      <c r="A11" s="8" t="s">
        <v>20</v>
      </c>
      <c r="B11" s="8" t="s">
        <v>451</v>
      </c>
      <c r="C11" s="185">
        <v>6.84</v>
      </c>
      <c r="D11" s="184" t="s">
        <v>10</v>
      </c>
      <c r="E11" s="184">
        <v>403.07</v>
      </c>
      <c r="F11" s="186">
        <f t="shared" ref="F11:F14" si="0">C11*E11</f>
        <v>2756.9987999999998</v>
      </c>
    </row>
    <row r="12" spans="1:6" ht="15.75">
      <c r="A12" s="8" t="s">
        <v>22</v>
      </c>
      <c r="B12" s="8" t="s">
        <v>23</v>
      </c>
      <c r="C12" s="185">
        <v>8.56</v>
      </c>
      <c r="D12" s="184" t="s">
        <v>10</v>
      </c>
      <c r="E12" s="184">
        <v>863.23</v>
      </c>
      <c r="F12" s="186">
        <f t="shared" si="0"/>
        <v>7389.2488000000003</v>
      </c>
    </row>
    <row r="13" spans="1:6" ht="15.75">
      <c r="A13" s="8" t="s">
        <v>24</v>
      </c>
      <c r="B13" s="8" t="s">
        <v>25</v>
      </c>
      <c r="C13" s="185">
        <v>8.83</v>
      </c>
      <c r="D13" s="184" t="s">
        <v>10</v>
      </c>
      <c r="E13" s="184">
        <v>541.66999999999996</v>
      </c>
      <c r="F13" s="186">
        <f t="shared" si="0"/>
        <v>4782.9461000000001</v>
      </c>
    </row>
    <row r="14" spans="1:6" ht="15.75">
      <c r="A14" s="8" t="s">
        <v>26</v>
      </c>
      <c r="B14" s="8" t="s">
        <v>27</v>
      </c>
      <c r="C14" s="185">
        <v>20.53</v>
      </c>
      <c r="D14" s="184" t="s">
        <v>10</v>
      </c>
      <c r="E14" s="184">
        <v>177.16</v>
      </c>
      <c r="F14" s="186">
        <f t="shared" si="0"/>
        <v>3637.0948000000003</v>
      </c>
    </row>
    <row r="15" spans="1:6" ht="15.75">
      <c r="A15" s="8"/>
      <c r="B15" s="8"/>
      <c r="C15" s="184"/>
      <c r="D15" s="184"/>
      <c r="E15" s="207" t="s">
        <v>28</v>
      </c>
      <c r="F15" s="193">
        <f>SUM(F5:F14)</f>
        <v>96255.112700000012</v>
      </c>
    </row>
    <row r="16" spans="1:6" ht="21" customHeight="1"/>
    <row r="17" spans="2:7" ht="50.25" customHeight="1">
      <c r="B17" s="257" t="s">
        <v>486</v>
      </c>
      <c r="C17" s="257"/>
      <c r="D17" s="257"/>
      <c r="E17" s="257"/>
      <c r="F17" s="257"/>
      <c r="G17" s="2"/>
    </row>
  </sheetData>
  <mergeCells count="4">
    <mergeCell ref="A1:F1"/>
    <mergeCell ref="A2:F2"/>
    <mergeCell ref="A3:F3"/>
    <mergeCell ref="B17:F17"/>
  </mergeCells>
  <pageMargins left="0.7" right="0.7" top="0.75" bottom="0.75" header="0.3" footer="0.3"/>
</worksheet>
</file>

<file path=xl/worksheets/sheet40.xml><?xml version="1.0" encoding="utf-8"?>
<worksheet xmlns="http://schemas.openxmlformats.org/spreadsheetml/2006/main" xmlns:r="http://schemas.openxmlformats.org/officeDocument/2006/relationships">
  <dimension ref="A1:G24"/>
  <sheetViews>
    <sheetView topLeftCell="A19" workbookViewId="0">
      <selection activeCell="F22" sqref="F22"/>
    </sheetView>
  </sheetViews>
  <sheetFormatPr defaultRowHeight="15"/>
  <cols>
    <col min="1" max="1" width="8.7109375" customWidth="1"/>
    <col min="2" max="2" width="50.28515625" customWidth="1"/>
    <col min="3" max="3" width="9.42578125" style="122" customWidth="1"/>
    <col min="4" max="4" width="11.5703125" customWidth="1"/>
    <col min="5" max="5" width="9.42578125" customWidth="1"/>
    <col min="6" max="6" width="12.140625" customWidth="1"/>
  </cols>
  <sheetData>
    <row r="1" spans="1:7" ht="18.75">
      <c r="A1" s="258" t="s">
        <v>0</v>
      </c>
      <c r="B1" s="259"/>
      <c r="C1" s="259"/>
      <c r="D1" s="259"/>
      <c r="E1" s="259"/>
      <c r="F1" s="259"/>
      <c r="G1" s="20"/>
    </row>
    <row r="2" spans="1:7" ht="18.75">
      <c r="A2" s="260" t="s">
        <v>1</v>
      </c>
      <c r="B2" s="261"/>
      <c r="C2" s="261"/>
      <c r="D2" s="261"/>
      <c r="E2" s="261"/>
      <c r="F2" s="261"/>
      <c r="G2" s="20"/>
    </row>
    <row r="3" spans="1:7" ht="20.25" customHeight="1">
      <c r="A3" s="252" t="s">
        <v>218</v>
      </c>
      <c r="B3" s="252"/>
      <c r="C3" s="252"/>
      <c r="D3" s="252"/>
      <c r="E3" s="252"/>
      <c r="F3" s="252"/>
      <c r="G3" s="21"/>
    </row>
    <row r="4" spans="1:7">
      <c r="A4" s="22" t="s">
        <v>34</v>
      </c>
      <c r="B4" s="22" t="s">
        <v>35</v>
      </c>
      <c r="C4" s="118" t="s">
        <v>36</v>
      </c>
      <c r="D4" s="22" t="s">
        <v>5</v>
      </c>
      <c r="E4" s="22" t="s">
        <v>6</v>
      </c>
      <c r="F4" s="22" t="s">
        <v>7</v>
      </c>
    </row>
    <row r="5" spans="1:7" ht="21">
      <c r="A5" s="23">
        <v>1</v>
      </c>
      <c r="B5" s="56" t="s">
        <v>37</v>
      </c>
      <c r="C5" s="119">
        <v>3</v>
      </c>
      <c r="D5" s="23" t="s">
        <v>38</v>
      </c>
      <c r="E5" s="23">
        <v>261.12</v>
      </c>
      <c r="F5" s="25">
        <f>E5*C5</f>
        <v>783.36</v>
      </c>
    </row>
    <row r="6" spans="1:7" ht="31.5" customHeight="1">
      <c r="A6" s="23" t="s">
        <v>219</v>
      </c>
      <c r="B6" s="56" t="s">
        <v>220</v>
      </c>
      <c r="C6" s="119">
        <v>0.54400000000000004</v>
      </c>
      <c r="D6" s="28" t="s">
        <v>41</v>
      </c>
      <c r="E6" s="23">
        <v>688.52</v>
      </c>
      <c r="F6" s="25">
        <f t="shared" ref="F6:F21" si="0">E6*C6</f>
        <v>374.55488000000003</v>
      </c>
    </row>
    <row r="7" spans="1:7" ht="31.5" customHeight="1">
      <c r="A7" s="23" t="s">
        <v>221</v>
      </c>
      <c r="B7" s="56" t="s">
        <v>222</v>
      </c>
      <c r="C7" s="119">
        <v>0.60399999999999998</v>
      </c>
      <c r="D7" s="28" t="s">
        <v>41</v>
      </c>
      <c r="E7" s="23">
        <v>390.16</v>
      </c>
      <c r="F7" s="25">
        <f t="shared" si="0"/>
        <v>235.65664000000001</v>
      </c>
    </row>
    <row r="8" spans="1:7" ht="31.5" customHeight="1">
      <c r="A8" s="23" t="s">
        <v>223</v>
      </c>
      <c r="B8" s="56" t="s">
        <v>224</v>
      </c>
      <c r="C8" s="119">
        <v>0.36199999999999999</v>
      </c>
      <c r="D8" s="28" t="s">
        <v>41</v>
      </c>
      <c r="E8" s="23">
        <v>1435.57</v>
      </c>
      <c r="F8" s="25">
        <f t="shared" si="0"/>
        <v>519.67633999999998</v>
      </c>
    </row>
    <row r="9" spans="1:7" ht="87" customHeight="1">
      <c r="A9" s="23" t="s">
        <v>225</v>
      </c>
      <c r="B9" s="57" t="s">
        <v>40</v>
      </c>
      <c r="C9" s="120">
        <v>4.76</v>
      </c>
      <c r="D9" s="28" t="s">
        <v>41</v>
      </c>
      <c r="E9" s="28">
        <v>120.53</v>
      </c>
      <c r="F9" s="25">
        <f t="shared" si="0"/>
        <v>573.72280000000001</v>
      </c>
    </row>
    <row r="10" spans="1:7" ht="63">
      <c r="A10" s="23" t="s">
        <v>226</v>
      </c>
      <c r="B10" s="58" t="s">
        <v>43</v>
      </c>
      <c r="C10" s="120">
        <v>0.45</v>
      </c>
      <c r="D10" s="28" t="s">
        <v>44</v>
      </c>
      <c r="E10" s="28">
        <v>223.35</v>
      </c>
      <c r="F10" s="25">
        <f t="shared" si="0"/>
        <v>100.50749999999999</v>
      </c>
    </row>
    <row r="11" spans="1:7" ht="46.5" customHeight="1">
      <c r="A11" s="23" t="s">
        <v>227</v>
      </c>
      <c r="B11" s="57" t="s">
        <v>46</v>
      </c>
      <c r="C11" s="120">
        <v>0.56599999999999995</v>
      </c>
      <c r="D11" s="28" t="s">
        <v>44</v>
      </c>
      <c r="E11" s="28">
        <v>1149.1199999999999</v>
      </c>
      <c r="F11" s="25">
        <v>638.91</v>
      </c>
    </row>
    <row r="12" spans="1:7" ht="45.75" customHeight="1">
      <c r="A12" s="23" t="s">
        <v>228</v>
      </c>
      <c r="B12" s="57" t="s">
        <v>229</v>
      </c>
      <c r="C12" s="120">
        <v>0.68</v>
      </c>
      <c r="D12" s="28" t="s">
        <v>44</v>
      </c>
      <c r="E12" s="28">
        <v>5358.83</v>
      </c>
      <c r="F12" s="25">
        <f t="shared" si="0"/>
        <v>3644.0044000000003</v>
      </c>
    </row>
    <row r="13" spans="1:7" ht="73.5">
      <c r="A13" s="23" t="s">
        <v>230</v>
      </c>
      <c r="B13" s="57" t="s">
        <v>48</v>
      </c>
      <c r="C13" s="120">
        <v>1.5860000000000001</v>
      </c>
      <c r="D13" s="28" t="s">
        <v>44</v>
      </c>
      <c r="E13" s="28">
        <v>5829</v>
      </c>
      <c r="F13" s="25">
        <f t="shared" si="0"/>
        <v>9244.7939999999999</v>
      </c>
    </row>
    <row r="14" spans="1:7" ht="52.5" customHeight="1">
      <c r="A14" s="23" t="s">
        <v>231</v>
      </c>
      <c r="B14" s="57" t="s">
        <v>81</v>
      </c>
      <c r="C14" s="120">
        <v>0.68</v>
      </c>
      <c r="D14" s="28" t="s">
        <v>44</v>
      </c>
      <c r="E14" s="28">
        <v>5489.86</v>
      </c>
      <c r="F14" s="25">
        <f t="shared" si="0"/>
        <v>3733.1048000000001</v>
      </c>
    </row>
    <row r="15" spans="1:7" ht="34.5" customHeight="1">
      <c r="A15" s="23">
        <v>11</v>
      </c>
      <c r="B15" s="57" t="s">
        <v>83</v>
      </c>
      <c r="C15" s="120">
        <v>0.24</v>
      </c>
      <c r="D15" s="28" t="s">
        <v>84</v>
      </c>
      <c r="E15" s="28">
        <v>63762.52</v>
      </c>
      <c r="F15" s="25">
        <f t="shared" si="0"/>
        <v>15303.004799999999</v>
      </c>
    </row>
    <row r="16" spans="1:7">
      <c r="A16" s="23">
        <v>12</v>
      </c>
      <c r="B16" s="57" t="s">
        <v>49</v>
      </c>
      <c r="C16" s="120"/>
      <c r="D16" s="28"/>
      <c r="E16" s="28"/>
      <c r="F16" s="25">
        <f t="shared" si="0"/>
        <v>0</v>
      </c>
    </row>
    <row r="17" spans="1:6" ht="15.75">
      <c r="A17" s="23">
        <v>13</v>
      </c>
      <c r="B17" s="57" t="s">
        <v>50</v>
      </c>
      <c r="C17" s="120">
        <v>0.45</v>
      </c>
      <c r="D17" s="28" t="s">
        <v>44</v>
      </c>
      <c r="E17" s="28">
        <v>418.87</v>
      </c>
      <c r="F17" s="25">
        <f t="shared" si="0"/>
        <v>188.4915</v>
      </c>
    </row>
    <row r="18" spans="1:6" ht="15.75">
      <c r="A18" s="23">
        <v>14</v>
      </c>
      <c r="B18" s="57" t="s">
        <v>51</v>
      </c>
      <c r="C18" s="120">
        <v>1.2749999999999999</v>
      </c>
      <c r="D18" s="28" t="s">
        <v>44</v>
      </c>
      <c r="E18" s="28">
        <v>907.32</v>
      </c>
      <c r="F18" s="25">
        <f t="shared" si="0"/>
        <v>1156.8330000000001</v>
      </c>
    </row>
    <row r="19" spans="1:6" ht="15.75">
      <c r="A19" s="23">
        <v>15</v>
      </c>
      <c r="B19" s="57" t="s">
        <v>52</v>
      </c>
      <c r="C19" s="120">
        <v>2.56</v>
      </c>
      <c r="D19" s="28" t="s">
        <v>44</v>
      </c>
      <c r="E19" s="28">
        <v>541.66999999999996</v>
      </c>
      <c r="F19" s="25">
        <f t="shared" si="0"/>
        <v>1386.6751999999999</v>
      </c>
    </row>
    <row r="20" spans="1:6" ht="15.75">
      <c r="A20" s="23">
        <v>16</v>
      </c>
      <c r="B20" s="57" t="s">
        <v>53</v>
      </c>
      <c r="C20" s="120">
        <v>0.56999999999999995</v>
      </c>
      <c r="D20" s="28" t="s">
        <v>44</v>
      </c>
      <c r="E20" s="28">
        <v>863.23</v>
      </c>
      <c r="F20" s="25">
        <f t="shared" si="0"/>
        <v>492.04109999999997</v>
      </c>
    </row>
    <row r="21" spans="1:6" ht="15.75">
      <c r="A21" s="23">
        <v>17</v>
      </c>
      <c r="B21" s="57" t="s">
        <v>54</v>
      </c>
      <c r="C21" s="120">
        <v>4.76</v>
      </c>
      <c r="D21" s="28" t="s">
        <v>44</v>
      </c>
      <c r="E21" s="28">
        <v>177.18</v>
      </c>
      <c r="F21" s="25">
        <f t="shared" si="0"/>
        <v>843.3768</v>
      </c>
    </row>
    <row r="22" spans="1:6">
      <c r="A22" s="31"/>
      <c r="B22" s="253"/>
      <c r="C22" s="253"/>
      <c r="D22" s="253"/>
      <c r="E22" s="253"/>
      <c r="F22" s="32">
        <f>SUM(F5:F21)</f>
        <v>39218.713759999991</v>
      </c>
    </row>
    <row r="23" spans="1:6">
      <c r="A23" s="33"/>
      <c r="B23" s="34"/>
      <c r="C23" s="121"/>
      <c r="D23" s="34"/>
      <c r="E23" s="34"/>
      <c r="F23" s="35"/>
    </row>
    <row r="24" spans="1:6">
      <c r="B24" s="254" t="s">
        <v>55</v>
      </c>
      <c r="C24" s="254"/>
      <c r="D24" s="254"/>
      <c r="E24" s="254"/>
      <c r="F24" s="254"/>
    </row>
  </sheetData>
  <mergeCells count="5">
    <mergeCell ref="A1:F1"/>
    <mergeCell ref="A2:F2"/>
    <mergeCell ref="A3:F3"/>
    <mergeCell ref="B22:E22"/>
    <mergeCell ref="B24:F24"/>
  </mergeCells>
  <pageMargins left="0.7" right="0.7" top="0.75" bottom="0.75" header="0.3" footer="0.3"/>
</worksheet>
</file>

<file path=xl/worksheets/sheet41.xml><?xml version="1.0" encoding="utf-8"?>
<worksheet xmlns="http://schemas.openxmlformats.org/spreadsheetml/2006/main" xmlns:r="http://schemas.openxmlformats.org/officeDocument/2006/relationships">
  <dimension ref="A1:G24"/>
  <sheetViews>
    <sheetView topLeftCell="A16" workbookViewId="0">
      <selection activeCell="F18" sqref="F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20.25" customHeight="1">
      <c r="A3" s="252" t="s">
        <v>208</v>
      </c>
      <c r="B3" s="252"/>
      <c r="C3" s="252"/>
      <c r="D3" s="252"/>
      <c r="E3" s="252"/>
      <c r="F3" s="252"/>
      <c r="G3" s="21"/>
    </row>
    <row r="4" spans="1:7">
      <c r="A4" s="22" t="s">
        <v>34</v>
      </c>
      <c r="B4" s="22" t="s">
        <v>35</v>
      </c>
      <c r="C4" s="22" t="s">
        <v>36</v>
      </c>
      <c r="D4" s="22" t="s">
        <v>5</v>
      </c>
      <c r="E4" s="22" t="s">
        <v>6</v>
      </c>
      <c r="F4" s="22" t="s">
        <v>7</v>
      </c>
    </row>
    <row r="5" spans="1:7" ht="21">
      <c r="A5" s="23">
        <v>1</v>
      </c>
      <c r="B5" s="56" t="s">
        <v>37</v>
      </c>
      <c r="C5" s="23">
        <v>8</v>
      </c>
      <c r="D5" s="23" t="s">
        <v>38</v>
      </c>
      <c r="E5" s="23">
        <v>261.12</v>
      </c>
      <c r="F5" s="25">
        <f>E5*C5</f>
        <v>2088.96</v>
      </c>
    </row>
    <row r="6" spans="1:7" ht="94.5">
      <c r="A6" s="23" t="s">
        <v>39</v>
      </c>
      <c r="B6" s="57" t="s">
        <v>40</v>
      </c>
      <c r="C6" s="27">
        <v>11.33</v>
      </c>
      <c r="D6" s="28" t="s">
        <v>41</v>
      </c>
      <c r="E6" s="28">
        <v>120.53</v>
      </c>
      <c r="F6" s="25">
        <f t="shared" ref="F6:F17" si="0">E6*C6</f>
        <v>1365.6049</v>
      </c>
    </row>
    <row r="7" spans="1:7" ht="73.5">
      <c r="A7" s="23" t="s">
        <v>42</v>
      </c>
      <c r="B7" s="58" t="s">
        <v>43</v>
      </c>
      <c r="C7" s="27">
        <v>1.51</v>
      </c>
      <c r="D7" s="28" t="s">
        <v>44</v>
      </c>
      <c r="E7" s="28">
        <v>223.35</v>
      </c>
      <c r="F7" s="25">
        <f t="shared" si="0"/>
        <v>337.25849999999997</v>
      </c>
    </row>
    <row r="8" spans="1:7" ht="52.5">
      <c r="A8" s="23" t="s">
        <v>45</v>
      </c>
      <c r="B8" s="57" t="s">
        <v>46</v>
      </c>
      <c r="C8" s="27">
        <v>1.89</v>
      </c>
      <c r="D8" s="28" t="s">
        <v>44</v>
      </c>
      <c r="E8" s="28">
        <v>1149.1199999999999</v>
      </c>
      <c r="F8" s="25">
        <f t="shared" si="0"/>
        <v>2171.8367999999996</v>
      </c>
    </row>
    <row r="9" spans="1:7" ht="84">
      <c r="A9" s="23" t="s">
        <v>47</v>
      </c>
      <c r="B9" s="57" t="s">
        <v>48</v>
      </c>
      <c r="C9" s="27">
        <v>5.6630000000000003</v>
      </c>
      <c r="D9" s="28" t="s">
        <v>44</v>
      </c>
      <c r="E9" s="28">
        <v>5829</v>
      </c>
      <c r="F9" s="25">
        <f t="shared" si="0"/>
        <v>33009.627</v>
      </c>
    </row>
    <row r="10" spans="1:7" ht="66" customHeight="1">
      <c r="A10" s="23" t="s">
        <v>80</v>
      </c>
      <c r="B10" s="57" t="s">
        <v>81</v>
      </c>
      <c r="C10" s="27">
        <v>2.2650000000000001</v>
      </c>
      <c r="D10" s="28" t="s">
        <v>44</v>
      </c>
      <c r="E10" s="28">
        <v>5489.86</v>
      </c>
      <c r="F10" s="25">
        <f t="shared" si="0"/>
        <v>12434.5329</v>
      </c>
    </row>
    <row r="11" spans="1:7" ht="43.5" customHeight="1">
      <c r="A11" s="23" t="s">
        <v>82</v>
      </c>
      <c r="B11" s="57" t="s">
        <v>83</v>
      </c>
      <c r="C11" s="27">
        <v>0.7</v>
      </c>
      <c r="D11" s="28" t="s">
        <v>84</v>
      </c>
      <c r="E11" s="28">
        <v>63762.52</v>
      </c>
      <c r="F11" s="25">
        <f t="shared" si="0"/>
        <v>44633.763999999996</v>
      </c>
    </row>
    <row r="12" spans="1:7">
      <c r="A12" s="23">
        <v>8</v>
      </c>
      <c r="B12" s="57" t="s">
        <v>49</v>
      </c>
      <c r="C12" s="27"/>
      <c r="D12" s="28"/>
      <c r="E12" s="28"/>
      <c r="F12" s="25">
        <f t="shared" si="0"/>
        <v>0</v>
      </c>
    </row>
    <row r="13" spans="1:7" ht="15.75">
      <c r="A13" s="23">
        <v>9</v>
      </c>
      <c r="B13" s="57" t="s">
        <v>50</v>
      </c>
      <c r="C13" s="27">
        <v>1.51</v>
      </c>
      <c r="D13" s="28" t="s">
        <v>44</v>
      </c>
      <c r="E13" s="28">
        <v>403.07</v>
      </c>
      <c r="F13" s="25">
        <f t="shared" si="0"/>
        <v>608.63570000000004</v>
      </c>
    </row>
    <row r="14" spans="1:7" ht="15.75">
      <c r="A14" s="23">
        <v>10</v>
      </c>
      <c r="B14" s="57" t="s">
        <v>51</v>
      </c>
      <c r="C14" s="27">
        <v>3.4</v>
      </c>
      <c r="D14" s="28" t="s">
        <v>44</v>
      </c>
      <c r="E14" s="28">
        <v>907.32</v>
      </c>
      <c r="F14" s="25">
        <f t="shared" si="0"/>
        <v>3084.8879999999999</v>
      </c>
    </row>
    <row r="15" spans="1:7" ht="15.75">
      <c r="A15" s="23">
        <v>11</v>
      </c>
      <c r="B15" s="57" t="s">
        <v>52</v>
      </c>
      <c r="C15" s="27">
        <v>6.8</v>
      </c>
      <c r="D15" s="28" t="s">
        <v>44</v>
      </c>
      <c r="E15" s="28">
        <v>541.66999999999996</v>
      </c>
      <c r="F15" s="25">
        <f t="shared" si="0"/>
        <v>3683.3559999999998</v>
      </c>
    </row>
    <row r="16" spans="1:7" ht="15.75">
      <c r="A16" s="23">
        <v>12</v>
      </c>
      <c r="B16" s="57" t="s">
        <v>53</v>
      </c>
      <c r="C16" s="27">
        <v>1.89</v>
      </c>
      <c r="D16" s="28" t="s">
        <v>44</v>
      </c>
      <c r="E16" s="28">
        <v>863.23</v>
      </c>
      <c r="F16" s="25">
        <f t="shared" si="0"/>
        <v>1631.5047</v>
      </c>
    </row>
    <row r="17" spans="1:6" ht="15.75">
      <c r="A17" s="23">
        <v>13</v>
      </c>
      <c r="B17" s="57" t="s">
        <v>54</v>
      </c>
      <c r="C17" s="27">
        <v>11.33</v>
      </c>
      <c r="D17" s="28" t="s">
        <v>44</v>
      </c>
      <c r="E17" s="28">
        <v>177.18</v>
      </c>
      <c r="F17" s="25">
        <f t="shared" si="0"/>
        <v>2007.4494000000002</v>
      </c>
    </row>
    <row r="18" spans="1:6">
      <c r="A18" s="31"/>
      <c r="B18" s="253"/>
      <c r="C18" s="253"/>
      <c r="D18" s="253"/>
      <c r="E18" s="253"/>
      <c r="F18" s="32">
        <f>SUM(F5:F17)</f>
        <v>107057.4179</v>
      </c>
    </row>
    <row r="19" spans="1:6">
      <c r="A19" s="33"/>
      <c r="B19" s="34"/>
      <c r="C19" s="34"/>
      <c r="D19" s="34"/>
      <c r="E19" s="34"/>
      <c r="F19" s="35"/>
    </row>
    <row r="20" spans="1:6">
      <c r="A20" s="33"/>
      <c r="B20" s="34"/>
      <c r="C20" s="34"/>
      <c r="D20" s="34"/>
      <c r="E20" s="34"/>
      <c r="F20" s="35"/>
    </row>
    <row r="21" spans="1:6" ht="43.5" customHeight="1">
      <c r="B21" s="254" t="s">
        <v>55</v>
      </c>
      <c r="C21" s="254"/>
      <c r="D21" s="254"/>
      <c r="E21" s="254"/>
      <c r="F21" s="254"/>
    </row>
    <row r="24" spans="1:6" ht="41.25" customHeight="1"/>
  </sheetData>
  <mergeCells count="5">
    <mergeCell ref="A1:F1"/>
    <mergeCell ref="A2:F2"/>
    <mergeCell ref="A3:F3"/>
    <mergeCell ref="B18:E18"/>
    <mergeCell ref="B21:F21"/>
  </mergeCells>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G19"/>
  <sheetViews>
    <sheetView topLeftCell="A13" workbookViewId="0">
      <selection activeCell="I18" sqref="I18"/>
    </sheetView>
  </sheetViews>
  <sheetFormatPr defaultRowHeight="21" customHeight="1"/>
  <cols>
    <col min="1" max="1" width="8.7109375" customWidth="1"/>
    <col min="2" max="2" width="44.140625" customWidth="1"/>
    <col min="3" max="3" width="10.28515625" customWidth="1"/>
    <col min="4" max="5" width="11.5703125" customWidth="1"/>
    <col min="6" max="6" width="12.140625" customWidth="1"/>
  </cols>
  <sheetData>
    <row r="1" spans="1:7" ht="21" customHeight="1">
      <c r="A1" s="248" t="s">
        <v>0</v>
      </c>
      <c r="B1" s="249"/>
      <c r="C1" s="249"/>
      <c r="D1" s="249"/>
      <c r="E1" s="249"/>
      <c r="F1" s="249"/>
      <c r="G1" s="20"/>
    </row>
    <row r="2" spans="1:7" ht="21" customHeight="1">
      <c r="A2" s="250" t="s">
        <v>1</v>
      </c>
      <c r="B2" s="251"/>
      <c r="C2" s="251"/>
      <c r="D2" s="251"/>
      <c r="E2" s="251"/>
      <c r="F2" s="251"/>
      <c r="G2" s="20"/>
    </row>
    <row r="3" spans="1:7" ht="21" customHeight="1">
      <c r="A3" s="252" t="s">
        <v>212</v>
      </c>
      <c r="B3" s="252"/>
      <c r="C3" s="252"/>
      <c r="D3" s="252"/>
      <c r="E3" s="252"/>
      <c r="F3" s="252"/>
      <c r="G3" s="21"/>
    </row>
    <row r="4" spans="1:7" ht="21" customHeight="1">
      <c r="A4" s="22" t="s">
        <v>34</v>
      </c>
      <c r="B4" s="22" t="s">
        <v>35</v>
      </c>
      <c r="C4" s="22" t="s">
        <v>36</v>
      </c>
      <c r="D4" s="22" t="s">
        <v>5</v>
      </c>
      <c r="E4" s="22" t="s">
        <v>6</v>
      </c>
      <c r="F4" s="22" t="s">
        <v>7</v>
      </c>
    </row>
    <row r="5" spans="1:7" ht="21" customHeight="1">
      <c r="A5" s="23">
        <v>1</v>
      </c>
      <c r="B5" s="56" t="s">
        <v>37</v>
      </c>
      <c r="C5" s="23">
        <v>5</v>
      </c>
      <c r="D5" s="23" t="s">
        <v>38</v>
      </c>
      <c r="E5" s="23">
        <v>261.12</v>
      </c>
      <c r="F5" s="25">
        <f>E5*C5</f>
        <v>1305.5999999999999</v>
      </c>
    </row>
    <row r="6" spans="1:7" ht="21" customHeight="1">
      <c r="A6" s="23" t="s">
        <v>39</v>
      </c>
      <c r="B6" s="57" t="s">
        <v>40</v>
      </c>
      <c r="C6" s="27">
        <v>32.090000000000003</v>
      </c>
      <c r="D6" s="28" t="s">
        <v>41</v>
      </c>
      <c r="E6" s="28">
        <v>120.53</v>
      </c>
      <c r="F6" s="25">
        <f t="shared" ref="F6:F15" si="0">E6*C6</f>
        <v>3867.8077000000003</v>
      </c>
    </row>
    <row r="7" spans="1:7" ht="21" customHeight="1">
      <c r="A7" s="23" t="s">
        <v>42</v>
      </c>
      <c r="B7" s="58" t="s">
        <v>43</v>
      </c>
      <c r="C7" s="27">
        <v>12.03</v>
      </c>
      <c r="D7" s="28" t="s">
        <v>44</v>
      </c>
      <c r="E7" s="28">
        <v>223.35</v>
      </c>
      <c r="F7" s="25">
        <f t="shared" si="0"/>
        <v>2686.9004999999997</v>
      </c>
    </row>
    <row r="8" spans="1:7" ht="21" customHeight="1">
      <c r="A8" s="23" t="s">
        <v>45</v>
      </c>
      <c r="B8" s="57" t="s">
        <v>46</v>
      </c>
      <c r="C8" s="27">
        <v>20.059999999999999</v>
      </c>
      <c r="D8" s="28" t="s">
        <v>44</v>
      </c>
      <c r="E8" s="28">
        <v>1149.1199999999999</v>
      </c>
      <c r="F8" s="25">
        <f t="shared" si="0"/>
        <v>23051.347199999997</v>
      </c>
    </row>
    <row r="9" spans="1:7" ht="21" customHeight="1">
      <c r="A9" s="23" t="s">
        <v>47</v>
      </c>
      <c r="B9" s="57" t="s">
        <v>48</v>
      </c>
      <c r="C9" s="27">
        <v>24.07</v>
      </c>
      <c r="D9" s="28" t="s">
        <v>44</v>
      </c>
      <c r="E9" s="28">
        <v>5829</v>
      </c>
      <c r="F9" s="25">
        <f t="shared" si="0"/>
        <v>140304.03</v>
      </c>
    </row>
    <row r="10" spans="1:7" ht="21" customHeight="1">
      <c r="A10" s="23">
        <v>6</v>
      </c>
      <c r="B10" s="57" t="s">
        <v>49</v>
      </c>
      <c r="C10" s="27"/>
      <c r="D10" s="28"/>
      <c r="E10" s="28"/>
      <c r="F10" s="25">
        <f t="shared" si="0"/>
        <v>0</v>
      </c>
    </row>
    <row r="11" spans="1:7" ht="21" customHeight="1">
      <c r="A11" s="23">
        <v>7</v>
      </c>
      <c r="B11" s="57" t="s">
        <v>50</v>
      </c>
      <c r="C11" s="27">
        <v>12.03</v>
      </c>
      <c r="D11" s="28" t="s">
        <v>44</v>
      </c>
      <c r="E11" s="28">
        <v>403.07</v>
      </c>
      <c r="F11" s="25">
        <f t="shared" si="0"/>
        <v>4848.9321</v>
      </c>
    </row>
    <row r="12" spans="1:7" ht="21" customHeight="1">
      <c r="A12" s="23">
        <v>8</v>
      </c>
      <c r="B12" s="57" t="s">
        <v>51</v>
      </c>
      <c r="C12" s="27">
        <v>10.35</v>
      </c>
      <c r="D12" s="28" t="s">
        <v>44</v>
      </c>
      <c r="E12" s="28">
        <v>907.32</v>
      </c>
      <c r="F12" s="25">
        <f t="shared" si="0"/>
        <v>9390.7620000000006</v>
      </c>
    </row>
    <row r="13" spans="1:7" ht="21" customHeight="1">
      <c r="A13" s="23">
        <v>9</v>
      </c>
      <c r="B13" s="57" t="s">
        <v>52</v>
      </c>
      <c r="C13" s="27">
        <v>20.7</v>
      </c>
      <c r="D13" s="28" t="s">
        <v>44</v>
      </c>
      <c r="E13" s="28">
        <v>541.66999999999996</v>
      </c>
      <c r="F13" s="25">
        <f t="shared" si="0"/>
        <v>11212.569</v>
      </c>
    </row>
    <row r="14" spans="1:7" ht="21" customHeight="1">
      <c r="A14" s="23">
        <v>10</v>
      </c>
      <c r="B14" s="57" t="s">
        <v>53</v>
      </c>
      <c r="C14" s="27">
        <v>20.059999999999999</v>
      </c>
      <c r="D14" s="28" t="s">
        <v>44</v>
      </c>
      <c r="E14" s="28">
        <v>863.23</v>
      </c>
      <c r="F14" s="25">
        <f t="shared" si="0"/>
        <v>17316.393799999998</v>
      </c>
    </row>
    <row r="15" spans="1:7" ht="21" customHeight="1">
      <c r="A15" s="23">
        <v>11</v>
      </c>
      <c r="B15" s="57" t="s">
        <v>54</v>
      </c>
      <c r="C15" s="27">
        <v>32.090000000000003</v>
      </c>
      <c r="D15" s="28" t="s">
        <v>44</v>
      </c>
      <c r="E15" s="28">
        <v>177.18</v>
      </c>
      <c r="F15" s="25">
        <f t="shared" si="0"/>
        <v>5685.7062000000005</v>
      </c>
    </row>
    <row r="16" spans="1:7" ht="21" customHeight="1">
      <c r="A16" s="31"/>
      <c r="B16" s="253"/>
      <c r="C16" s="253"/>
      <c r="D16" s="253"/>
      <c r="E16" s="253"/>
      <c r="F16" s="32">
        <f>SUM(F5:F15)</f>
        <v>219670.04849999998</v>
      </c>
    </row>
    <row r="17" spans="1:6" ht="21" customHeight="1">
      <c r="A17" s="33"/>
      <c r="B17" s="34"/>
      <c r="C17" s="34"/>
      <c r="D17" s="34"/>
      <c r="E17" s="34"/>
      <c r="F17" s="35"/>
    </row>
    <row r="18" spans="1:6" ht="21" customHeight="1">
      <c r="A18" s="33"/>
      <c r="B18" s="254" t="s">
        <v>55</v>
      </c>
      <c r="C18" s="254"/>
      <c r="D18" s="254"/>
      <c r="E18" s="254"/>
      <c r="F18" s="254"/>
    </row>
    <row r="19" spans="1:6" ht="21" customHeight="1">
      <c r="B19" s="254"/>
      <c r="C19" s="254"/>
      <c r="D19" s="254"/>
      <c r="E19" s="254"/>
      <c r="F19" s="254"/>
    </row>
  </sheetData>
  <mergeCells count="5">
    <mergeCell ref="B18:F19"/>
    <mergeCell ref="A1:F1"/>
    <mergeCell ref="A2:F2"/>
    <mergeCell ref="A3:F3"/>
    <mergeCell ref="B16:E16"/>
  </mergeCells>
  <pageMargins left="0.7" right="0.7" top="0.75" bottom="0.75" header="0.3" footer="0.3"/>
</worksheet>
</file>

<file path=xl/worksheets/sheet43.xml><?xml version="1.0" encoding="utf-8"?>
<worksheet xmlns="http://schemas.openxmlformats.org/spreadsheetml/2006/main" xmlns:r="http://schemas.openxmlformats.org/officeDocument/2006/relationships">
  <dimension ref="A1:G22"/>
  <sheetViews>
    <sheetView topLeftCell="A10" workbookViewId="0">
      <selection activeCell="F17" sqref="F16:F1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30" customHeight="1">
      <c r="A3" s="305" t="s">
        <v>211</v>
      </c>
      <c r="B3" s="306"/>
      <c r="C3" s="306"/>
      <c r="D3" s="306"/>
      <c r="E3" s="306"/>
      <c r="F3" s="307"/>
      <c r="G3" s="21"/>
    </row>
    <row r="4" spans="1:7">
      <c r="A4" s="22" t="s">
        <v>34</v>
      </c>
      <c r="B4" s="22" t="s">
        <v>35</v>
      </c>
      <c r="C4" s="22" t="s">
        <v>36</v>
      </c>
      <c r="D4" s="22" t="s">
        <v>5</v>
      </c>
      <c r="E4" s="22" t="s">
        <v>6</v>
      </c>
      <c r="F4" s="22" t="s">
        <v>7</v>
      </c>
    </row>
    <row r="5" spans="1:7" ht="21">
      <c r="A5" s="23">
        <v>1</v>
      </c>
      <c r="B5" s="56" t="s">
        <v>37</v>
      </c>
      <c r="C5" s="23">
        <v>5</v>
      </c>
      <c r="D5" s="23" t="s">
        <v>38</v>
      </c>
      <c r="E5" s="23">
        <v>261.12</v>
      </c>
      <c r="F5" s="25">
        <f>E5*C5</f>
        <v>1305.5999999999999</v>
      </c>
    </row>
    <row r="6" spans="1:7" ht="94.5">
      <c r="A6" s="23" t="s">
        <v>39</v>
      </c>
      <c r="B6" s="57" t="s">
        <v>40</v>
      </c>
      <c r="C6" s="27">
        <v>28.32</v>
      </c>
      <c r="D6" s="28" t="s">
        <v>41</v>
      </c>
      <c r="E6" s="28">
        <v>120.53</v>
      </c>
      <c r="F6" s="25">
        <f t="shared" ref="F6:F15" si="0">E6*C6</f>
        <v>3413.4096</v>
      </c>
    </row>
    <row r="7" spans="1:7" ht="73.5">
      <c r="A7" s="23" t="s">
        <v>42</v>
      </c>
      <c r="B7" s="58" t="s">
        <v>43</v>
      </c>
      <c r="C7" s="27">
        <v>10.62</v>
      </c>
      <c r="D7" s="28" t="s">
        <v>44</v>
      </c>
      <c r="E7" s="28">
        <v>223.35</v>
      </c>
      <c r="F7" s="25">
        <f t="shared" si="0"/>
        <v>2371.9769999999999</v>
      </c>
    </row>
    <row r="8" spans="1:7" ht="52.5">
      <c r="A8" s="23" t="s">
        <v>45</v>
      </c>
      <c r="B8" s="57" t="s">
        <v>46</v>
      </c>
      <c r="C8" s="27">
        <v>17.7</v>
      </c>
      <c r="D8" s="28" t="s">
        <v>44</v>
      </c>
      <c r="E8" s="28">
        <v>1149.1199999999999</v>
      </c>
      <c r="F8" s="25">
        <f t="shared" si="0"/>
        <v>20339.423999999999</v>
      </c>
    </row>
    <row r="9" spans="1:7" ht="84">
      <c r="A9" s="23" t="s">
        <v>47</v>
      </c>
      <c r="B9" s="57" t="s">
        <v>48</v>
      </c>
      <c r="C9" s="27">
        <v>21.24</v>
      </c>
      <c r="D9" s="28" t="s">
        <v>44</v>
      </c>
      <c r="E9" s="28">
        <v>5829</v>
      </c>
      <c r="F9" s="25">
        <f t="shared" si="0"/>
        <v>123807.95999999999</v>
      </c>
    </row>
    <row r="10" spans="1:7">
      <c r="A10" s="23">
        <v>6</v>
      </c>
      <c r="B10" s="57" t="s">
        <v>49</v>
      </c>
      <c r="C10" s="27"/>
      <c r="D10" s="28"/>
      <c r="E10" s="28"/>
      <c r="F10" s="25">
        <f t="shared" si="0"/>
        <v>0</v>
      </c>
    </row>
    <row r="11" spans="1:7" ht="15.75">
      <c r="A11" s="23">
        <v>7</v>
      </c>
      <c r="B11" s="57" t="s">
        <v>50</v>
      </c>
      <c r="C11" s="27">
        <v>10.63</v>
      </c>
      <c r="D11" s="28" t="s">
        <v>44</v>
      </c>
      <c r="E11" s="28">
        <v>403.07</v>
      </c>
      <c r="F11" s="25">
        <f t="shared" si="0"/>
        <v>4284.6341000000002</v>
      </c>
    </row>
    <row r="12" spans="1:7" ht="15.75">
      <c r="A12" s="23">
        <v>8</v>
      </c>
      <c r="B12" s="57" t="s">
        <v>51</v>
      </c>
      <c r="C12" s="27">
        <v>9.1300000000000008</v>
      </c>
      <c r="D12" s="28" t="s">
        <v>44</v>
      </c>
      <c r="E12" s="28">
        <v>907.32</v>
      </c>
      <c r="F12" s="25">
        <f t="shared" si="0"/>
        <v>8283.8316000000013</v>
      </c>
    </row>
    <row r="13" spans="1:7" ht="15.75">
      <c r="A13" s="23">
        <v>9</v>
      </c>
      <c r="B13" s="57" t="s">
        <v>52</v>
      </c>
      <c r="C13" s="27">
        <v>18.27</v>
      </c>
      <c r="D13" s="28" t="s">
        <v>44</v>
      </c>
      <c r="E13" s="28">
        <v>541.66999999999996</v>
      </c>
      <c r="F13" s="25">
        <f t="shared" si="0"/>
        <v>9896.3108999999986</v>
      </c>
    </row>
    <row r="14" spans="1:7" ht="15.75">
      <c r="A14" s="23">
        <v>10</v>
      </c>
      <c r="B14" s="57" t="s">
        <v>53</v>
      </c>
      <c r="C14" s="27">
        <v>17.7</v>
      </c>
      <c r="D14" s="28" t="s">
        <v>44</v>
      </c>
      <c r="E14" s="28">
        <v>863.23</v>
      </c>
      <c r="F14" s="25">
        <f t="shared" si="0"/>
        <v>15279.171</v>
      </c>
    </row>
    <row r="15" spans="1:7" ht="15.75">
      <c r="A15" s="23">
        <v>11</v>
      </c>
      <c r="B15" s="57" t="s">
        <v>54</v>
      </c>
      <c r="C15" s="27">
        <v>28.32</v>
      </c>
      <c r="D15" s="28" t="s">
        <v>44</v>
      </c>
      <c r="E15" s="28">
        <v>177.18</v>
      </c>
      <c r="F15" s="25">
        <f t="shared" si="0"/>
        <v>5017.7376000000004</v>
      </c>
    </row>
    <row r="16" spans="1:7">
      <c r="A16" s="31"/>
      <c r="B16" s="308"/>
      <c r="C16" s="309"/>
      <c r="D16" s="309"/>
      <c r="E16" s="310"/>
      <c r="F16" s="32">
        <f>SUM(F5:F15)</f>
        <v>194000.0558</v>
      </c>
    </row>
    <row r="17" spans="1:6">
      <c r="A17" s="33"/>
      <c r="B17" s="34"/>
      <c r="C17" s="34"/>
      <c r="D17" s="34"/>
      <c r="E17" s="34"/>
      <c r="F17" s="35"/>
    </row>
    <row r="18" spans="1:6">
      <c r="A18" s="33"/>
      <c r="B18" s="34"/>
      <c r="C18" s="34"/>
      <c r="D18" s="34"/>
      <c r="E18" s="34"/>
      <c r="F18" s="35"/>
    </row>
    <row r="19" spans="1:6" ht="43.5" customHeight="1">
      <c r="B19" s="254" t="s">
        <v>55</v>
      </c>
      <c r="C19" s="254"/>
      <c r="D19" s="254"/>
      <c r="E19" s="254"/>
      <c r="F19" s="254"/>
    </row>
    <row r="22" spans="1:6" ht="41.25" customHeight="1"/>
  </sheetData>
  <mergeCells count="5">
    <mergeCell ref="A1:F1"/>
    <mergeCell ref="A2:F2"/>
    <mergeCell ref="A3:F3"/>
    <mergeCell ref="B16:E16"/>
    <mergeCell ref="B19:F19"/>
  </mergeCells>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G24"/>
  <sheetViews>
    <sheetView topLeftCell="A13" workbookViewId="0">
      <selection activeCell="B18" sqref="B18:E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20.25" customHeight="1">
      <c r="A3" s="252" t="s">
        <v>209</v>
      </c>
      <c r="B3" s="252"/>
      <c r="C3" s="252"/>
      <c r="D3" s="252"/>
      <c r="E3" s="252"/>
      <c r="F3" s="252"/>
      <c r="G3" s="21"/>
    </row>
    <row r="4" spans="1:7">
      <c r="A4" s="22" t="s">
        <v>34</v>
      </c>
      <c r="B4" s="22" t="s">
        <v>35</v>
      </c>
      <c r="C4" s="22" t="s">
        <v>36</v>
      </c>
      <c r="D4" s="22" t="s">
        <v>5</v>
      </c>
      <c r="E4" s="22" t="s">
        <v>6</v>
      </c>
      <c r="F4" s="22" t="s">
        <v>7</v>
      </c>
    </row>
    <row r="5" spans="1:7" ht="21">
      <c r="A5" s="23">
        <v>1</v>
      </c>
      <c r="B5" s="56" t="s">
        <v>37</v>
      </c>
      <c r="C5" s="23">
        <v>8</v>
      </c>
      <c r="D5" s="23" t="s">
        <v>38</v>
      </c>
      <c r="E5" s="23">
        <v>261.12</v>
      </c>
      <c r="F5" s="25">
        <f>E5*C5</f>
        <v>2088.96</v>
      </c>
    </row>
    <row r="6" spans="1:7" ht="94.5">
      <c r="A6" s="23" t="s">
        <v>39</v>
      </c>
      <c r="B6" s="57" t="s">
        <v>40</v>
      </c>
      <c r="C6" s="27">
        <v>42.48</v>
      </c>
      <c r="D6" s="28" t="s">
        <v>41</v>
      </c>
      <c r="E6" s="28">
        <v>120.53</v>
      </c>
      <c r="F6" s="25">
        <f t="shared" ref="F6:F17" si="0">E6*C6</f>
        <v>5120.1143999999995</v>
      </c>
    </row>
    <row r="7" spans="1:7" ht="73.5">
      <c r="A7" s="23" t="s">
        <v>42</v>
      </c>
      <c r="B7" s="58" t="s">
        <v>43</v>
      </c>
      <c r="C7" s="27">
        <v>5.66</v>
      </c>
      <c r="D7" s="28" t="s">
        <v>44</v>
      </c>
      <c r="E7" s="28">
        <v>223.35</v>
      </c>
      <c r="F7" s="25">
        <f t="shared" si="0"/>
        <v>1264.1610000000001</v>
      </c>
    </row>
    <row r="8" spans="1:7" ht="52.5">
      <c r="A8" s="23" t="s">
        <v>45</v>
      </c>
      <c r="B8" s="57" t="s">
        <v>46</v>
      </c>
      <c r="C8" s="27">
        <v>7.08</v>
      </c>
      <c r="D8" s="28" t="s">
        <v>44</v>
      </c>
      <c r="E8" s="28">
        <v>1149.1199999999999</v>
      </c>
      <c r="F8" s="25">
        <f t="shared" si="0"/>
        <v>8135.7695999999996</v>
      </c>
    </row>
    <row r="9" spans="1:7" ht="84">
      <c r="A9" s="23" t="s">
        <v>47</v>
      </c>
      <c r="B9" s="57" t="s">
        <v>48</v>
      </c>
      <c r="C9" s="27">
        <v>21.238</v>
      </c>
      <c r="D9" s="28" t="s">
        <v>44</v>
      </c>
      <c r="E9" s="28">
        <v>5829</v>
      </c>
      <c r="F9" s="25">
        <f t="shared" si="0"/>
        <v>123796.302</v>
      </c>
    </row>
    <row r="10" spans="1:7" ht="66" customHeight="1">
      <c r="A10" s="23" t="s">
        <v>80</v>
      </c>
      <c r="B10" s="57" t="s">
        <v>81</v>
      </c>
      <c r="C10" s="27">
        <v>8.5</v>
      </c>
      <c r="D10" s="28" t="s">
        <v>44</v>
      </c>
      <c r="E10" s="28">
        <v>5489.86</v>
      </c>
      <c r="F10" s="25">
        <f t="shared" si="0"/>
        <v>46663.81</v>
      </c>
    </row>
    <row r="11" spans="1:7" ht="43.5" customHeight="1">
      <c r="A11" s="23" t="s">
        <v>210</v>
      </c>
      <c r="B11" s="57" t="s">
        <v>83</v>
      </c>
      <c r="C11" s="27">
        <v>2.625</v>
      </c>
      <c r="D11" s="28" t="s">
        <v>84</v>
      </c>
      <c r="E11" s="28">
        <v>63762.52</v>
      </c>
      <c r="F11" s="25">
        <f t="shared" si="0"/>
        <v>167376.61499999999</v>
      </c>
    </row>
    <row r="12" spans="1:7">
      <c r="A12" s="23">
        <v>89</v>
      </c>
      <c r="B12" s="57" t="s">
        <v>49</v>
      </c>
      <c r="C12" s="27"/>
      <c r="D12" s="28"/>
      <c r="E12" s="28"/>
      <c r="F12" s="25">
        <f t="shared" si="0"/>
        <v>0</v>
      </c>
    </row>
    <row r="13" spans="1:7" ht="15.75">
      <c r="A13" s="23">
        <v>10</v>
      </c>
      <c r="B13" s="57" t="s">
        <v>50</v>
      </c>
      <c r="C13" s="27">
        <v>5.67</v>
      </c>
      <c r="D13" s="28" t="s">
        <v>44</v>
      </c>
      <c r="E13" s="28">
        <v>418.87</v>
      </c>
      <c r="F13" s="25">
        <f t="shared" si="0"/>
        <v>2374.9929000000002</v>
      </c>
    </row>
    <row r="14" spans="1:7" ht="15.75">
      <c r="A14" s="23">
        <v>11</v>
      </c>
      <c r="B14" s="57" t="s">
        <v>51</v>
      </c>
      <c r="C14" s="27">
        <v>12.78</v>
      </c>
      <c r="D14" s="28" t="s">
        <v>44</v>
      </c>
      <c r="E14" s="28">
        <v>907.32</v>
      </c>
      <c r="F14" s="25">
        <f t="shared" si="0"/>
        <v>11595.5496</v>
      </c>
    </row>
    <row r="15" spans="1:7" ht="15.75">
      <c r="A15" s="23">
        <v>12</v>
      </c>
      <c r="B15" s="57" t="s">
        <v>52</v>
      </c>
      <c r="C15" s="27">
        <v>25.56</v>
      </c>
      <c r="D15" s="28" t="s">
        <v>44</v>
      </c>
      <c r="E15" s="28">
        <v>541.66999999999996</v>
      </c>
      <c r="F15" s="25">
        <f t="shared" si="0"/>
        <v>13845.085199999998</v>
      </c>
    </row>
    <row r="16" spans="1:7" ht="15.75">
      <c r="A16" s="23">
        <v>13</v>
      </c>
      <c r="B16" s="57" t="s">
        <v>53</v>
      </c>
      <c r="C16" s="27">
        <v>7.08</v>
      </c>
      <c r="D16" s="28" t="s">
        <v>44</v>
      </c>
      <c r="E16" s="28">
        <v>863.23</v>
      </c>
      <c r="F16" s="25">
        <f t="shared" si="0"/>
        <v>6111.6684000000005</v>
      </c>
    </row>
    <row r="17" spans="1:6" ht="15.75">
      <c r="A17" s="23">
        <v>14</v>
      </c>
      <c r="B17" s="57" t="s">
        <v>54</v>
      </c>
      <c r="C17" s="27">
        <v>42.48</v>
      </c>
      <c r="D17" s="28" t="s">
        <v>44</v>
      </c>
      <c r="E17" s="28">
        <v>177.18</v>
      </c>
      <c r="F17" s="25">
        <f t="shared" si="0"/>
        <v>7526.6063999999997</v>
      </c>
    </row>
    <row r="18" spans="1:6">
      <c r="A18" s="31"/>
      <c r="B18" s="275" t="s">
        <v>28</v>
      </c>
      <c r="C18" s="276"/>
      <c r="D18" s="276"/>
      <c r="E18" s="277"/>
      <c r="F18" s="32">
        <f>SUM(F5:F17)</f>
        <v>395899.63449999999</v>
      </c>
    </row>
    <row r="19" spans="1:6">
      <c r="A19" s="33"/>
      <c r="B19" s="34"/>
      <c r="C19" s="34"/>
      <c r="D19" s="34"/>
      <c r="E19" s="34"/>
      <c r="F19" s="35"/>
    </row>
    <row r="20" spans="1:6">
      <c r="A20" s="33"/>
      <c r="B20" s="34"/>
      <c r="C20" s="34"/>
      <c r="D20" s="34"/>
      <c r="E20" s="34"/>
      <c r="F20" s="35"/>
    </row>
    <row r="21" spans="1:6" ht="43.5" customHeight="1">
      <c r="B21" s="254" t="s">
        <v>55</v>
      </c>
      <c r="C21" s="254"/>
      <c r="D21" s="254"/>
      <c r="E21" s="254"/>
      <c r="F21" s="254"/>
    </row>
    <row r="24" spans="1:6" ht="41.25" customHeight="1"/>
  </sheetData>
  <mergeCells count="5">
    <mergeCell ref="A1:F1"/>
    <mergeCell ref="A2:F2"/>
    <mergeCell ref="A3:F3"/>
    <mergeCell ref="B18:E18"/>
    <mergeCell ref="B21:F21"/>
  </mergeCells>
  <pageMargins left="0.7" right="0.7" top="0.75" bottom="0.75" header="0.3" footer="0.3"/>
</worksheet>
</file>

<file path=xl/worksheets/sheet45.xml><?xml version="1.0" encoding="utf-8"?>
<worksheet xmlns="http://schemas.openxmlformats.org/spreadsheetml/2006/main" xmlns:r="http://schemas.openxmlformats.org/officeDocument/2006/relationships">
  <dimension ref="A1:G24"/>
  <sheetViews>
    <sheetView topLeftCell="A10" workbookViewId="0">
      <selection activeCell="F18" sqref="F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38.25" customHeight="1">
      <c r="A3" s="252" t="s">
        <v>79</v>
      </c>
      <c r="B3" s="252"/>
      <c r="C3" s="252"/>
      <c r="D3" s="252"/>
      <c r="E3" s="252"/>
      <c r="F3" s="252"/>
      <c r="G3" s="21"/>
    </row>
    <row r="4" spans="1:7">
      <c r="A4" s="22" t="s">
        <v>34</v>
      </c>
      <c r="B4" s="22" t="s">
        <v>35</v>
      </c>
      <c r="C4" s="22" t="s">
        <v>36</v>
      </c>
      <c r="D4" s="22" t="s">
        <v>5</v>
      </c>
      <c r="E4" s="22" t="s">
        <v>6</v>
      </c>
      <c r="F4" s="22" t="s">
        <v>7</v>
      </c>
    </row>
    <row r="5" spans="1:7" ht="21">
      <c r="A5" s="23">
        <v>1</v>
      </c>
      <c r="B5" s="56" t="s">
        <v>37</v>
      </c>
      <c r="C5" s="23">
        <v>10</v>
      </c>
      <c r="D5" s="23" t="s">
        <v>38</v>
      </c>
      <c r="E5" s="23">
        <v>261.12</v>
      </c>
      <c r="F5" s="25">
        <f>E5*C5</f>
        <v>2611.1999999999998</v>
      </c>
    </row>
    <row r="6" spans="1:7" ht="94.5">
      <c r="A6" s="23" t="s">
        <v>39</v>
      </c>
      <c r="B6" s="57" t="s">
        <v>40</v>
      </c>
      <c r="C6" s="27">
        <v>24.54</v>
      </c>
      <c r="D6" s="28" t="s">
        <v>41</v>
      </c>
      <c r="E6" s="28">
        <v>120.53</v>
      </c>
      <c r="F6" s="25">
        <f t="shared" ref="F6:F17" si="0">E6*C6</f>
        <v>2957.8062</v>
      </c>
    </row>
    <row r="7" spans="1:7" ht="73.5">
      <c r="A7" s="23" t="s">
        <v>42</v>
      </c>
      <c r="B7" s="58" t="s">
        <v>43</v>
      </c>
      <c r="C7" s="27">
        <v>2.2999999999999998</v>
      </c>
      <c r="D7" s="28" t="s">
        <v>44</v>
      </c>
      <c r="E7" s="28">
        <v>223.35</v>
      </c>
      <c r="F7" s="25">
        <f t="shared" si="0"/>
        <v>513.70499999999993</v>
      </c>
    </row>
    <row r="8" spans="1:7" ht="52.5">
      <c r="A8" s="23" t="s">
        <v>45</v>
      </c>
      <c r="B8" s="57" t="s">
        <v>46</v>
      </c>
      <c r="C8" s="27">
        <v>3.83</v>
      </c>
      <c r="D8" s="28" t="s">
        <v>44</v>
      </c>
      <c r="E8" s="28">
        <v>1149.1199999999999</v>
      </c>
      <c r="F8" s="25">
        <f t="shared" si="0"/>
        <v>4401.1295999999993</v>
      </c>
    </row>
    <row r="9" spans="1:7" ht="84">
      <c r="A9" s="23" t="s">
        <v>47</v>
      </c>
      <c r="B9" s="57" t="s">
        <v>48</v>
      </c>
      <c r="C9" s="27">
        <v>7.7869999999999999</v>
      </c>
      <c r="D9" s="28" t="s">
        <v>44</v>
      </c>
      <c r="E9" s="28">
        <v>5829</v>
      </c>
      <c r="F9" s="25">
        <f t="shared" si="0"/>
        <v>45390.423000000003</v>
      </c>
    </row>
    <row r="10" spans="1:7" ht="66" customHeight="1">
      <c r="A10" s="23" t="s">
        <v>80</v>
      </c>
      <c r="B10" s="57" t="s">
        <v>81</v>
      </c>
      <c r="C10" s="27">
        <v>2.8319999999999999</v>
      </c>
      <c r="D10" s="28" t="s">
        <v>44</v>
      </c>
      <c r="E10" s="28">
        <v>5489.86</v>
      </c>
      <c r="F10" s="25">
        <f t="shared" si="0"/>
        <v>15547.283519999999</v>
      </c>
    </row>
    <row r="11" spans="1:7" ht="43.5" customHeight="1">
      <c r="A11" s="23" t="s">
        <v>82</v>
      </c>
      <c r="B11" s="57" t="s">
        <v>83</v>
      </c>
      <c r="C11" s="27">
        <v>0.94</v>
      </c>
      <c r="D11" s="28" t="s">
        <v>84</v>
      </c>
      <c r="E11" s="28">
        <v>63762.52</v>
      </c>
      <c r="F11" s="25">
        <f t="shared" si="0"/>
        <v>59936.768799999991</v>
      </c>
    </row>
    <row r="12" spans="1:7">
      <c r="A12" s="23">
        <v>8</v>
      </c>
      <c r="B12" s="57" t="s">
        <v>49</v>
      </c>
      <c r="C12" s="27"/>
      <c r="D12" s="28"/>
      <c r="E12" s="28"/>
      <c r="F12" s="25">
        <f t="shared" si="0"/>
        <v>0</v>
      </c>
    </row>
    <row r="13" spans="1:7" ht="15.75">
      <c r="A13" s="23">
        <v>9</v>
      </c>
      <c r="B13" s="57" t="s">
        <v>50</v>
      </c>
      <c r="C13" s="27">
        <v>2.2999999999999998</v>
      </c>
      <c r="D13" s="28" t="s">
        <v>44</v>
      </c>
      <c r="E13" s="28">
        <v>418.87</v>
      </c>
      <c r="F13" s="25">
        <f t="shared" si="0"/>
        <v>963.40099999999995</v>
      </c>
    </row>
    <row r="14" spans="1:7" ht="15.75">
      <c r="A14" s="23">
        <v>10</v>
      </c>
      <c r="B14" s="57" t="s">
        <v>51</v>
      </c>
      <c r="C14" s="27">
        <v>4.57</v>
      </c>
      <c r="D14" s="28" t="s">
        <v>44</v>
      </c>
      <c r="E14" s="28">
        <v>907.32</v>
      </c>
      <c r="F14" s="25">
        <f t="shared" si="0"/>
        <v>4146.4524000000001</v>
      </c>
    </row>
    <row r="15" spans="1:7" ht="15.75">
      <c r="A15" s="23">
        <v>11</v>
      </c>
      <c r="B15" s="57" t="s">
        <v>52</v>
      </c>
      <c r="C15" s="27">
        <v>9.14</v>
      </c>
      <c r="D15" s="28" t="s">
        <v>44</v>
      </c>
      <c r="E15" s="28">
        <v>541.66999999999996</v>
      </c>
      <c r="F15" s="25">
        <f t="shared" si="0"/>
        <v>4950.8638000000001</v>
      </c>
    </row>
    <row r="16" spans="1:7" ht="15.75">
      <c r="A16" s="23">
        <v>12</v>
      </c>
      <c r="B16" s="57" t="s">
        <v>53</v>
      </c>
      <c r="C16" s="27">
        <v>3.83</v>
      </c>
      <c r="D16" s="28" t="s">
        <v>44</v>
      </c>
      <c r="E16" s="28">
        <v>863.23</v>
      </c>
      <c r="F16" s="25">
        <f t="shared" si="0"/>
        <v>3306.1709000000001</v>
      </c>
    </row>
    <row r="17" spans="1:6" ht="15.75">
      <c r="A17" s="23">
        <v>13</v>
      </c>
      <c r="B17" s="57" t="s">
        <v>54</v>
      </c>
      <c r="C17" s="27">
        <v>24.54</v>
      </c>
      <c r="D17" s="28" t="s">
        <v>44</v>
      </c>
      <c r="E17" s="28">
        <v>177.18</v>
      </c>
      <c r="F17" s="25">
        <f t="shared" si="0"/>
        <v>4347.9971999999998</v>
      </c>
    </row>
    <row r="18" spans="1:6">
      <c r="A18" s="31"/>
      <c r="B18" s="253"/>
      <c r="C18" s="253"/>
      <c r="D18" s="253"/>
      <c r="E18" s="253"/>
      <c r="F18" s="32">
        <f>SUM(F5:F17)</f>
        <v>149073.20142</v>
      </c>
    </row>
    <row r="19" spans="1:6">
      <c r="A19" s="33"/>
      <c r="B19" s="34"/>
      <c r="C19" s="34"/>
      <c r="D19" s="34"/>
      <c r="E19" s="34"/>
      <c r="F19" s="35"/>
    </row>
    <row r="20" spans="1:6">
      <c r="A20" s="33"/>
      <c r="B20" s="34"/>
      <c r="C20" s="34"/>
      <c r="D20" s="34"/>
      <c r="E20" s="34"/>
      <c r="F20" s="35"/>
    </row>
    <row r="21" spans="1:6" ht="43.5" customHeight="1">
      <c r="B21" s="254" t="s">
        <v>55</v>
      </c>
      <c r="C21" s="254"/>
      <c r="D21" s="254"/>
      <c r="E21" s="254"/>
      <c r="F21" s="254"/>
    </row>
    <row r="24" spans="1:6" ht="41.25" customHeight="1"/>
  </sheetData>
  <mergeCells count="5">
    <mergeCell ref="A1:F1"/>
    <mergeCell ref="A2:F2"/>
    <mergeCell ref="A3:F3"/>
    <mergeCell ref="B18:E18"/>
    <mergeCell ref="B21:F21"/>
  </mergeCells>
  <pageMargins left="0.7" right="0.7" top="0.75" bottom="0.75" header="0.3" footer="0.3"/>
</worksheet>
</file>

<file path=xl/worksheets/sheet46.xml><?xml version="1.0" encoding="utf-8"?>
<worksheet xmlns="http://schemas.openxmlformats.org/spreadsheetml/2006/main" xmlns:r="http://schemas.openxmlformats.org/officeDocument/2006/relationships">
  <dimension ref="A1:G22"/>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24.75" customHeight="1">
      <c r="A3" s="252" t="s">
        <v>240</v>
      </c>
      <c r="B3" s="252"/>
      <c r="C3" s="252"/>
      <c r="D3" s="252"/>
      <c r="E3" s="252"/>
      <c r="F3" s="252"/>
      <c r="G3" s="21"/>
    </row>
    <row r="4" spans="1:7">
      <c r="A4" s="22" t="s">
        <v>34</v>
      </c>
      <c r="B4" s="22" t="s">
        <v>35</v>
      </c>
      <c r="C4" s="22" t="s">
        <v>36</v>
      </c>
      <c r="D4" s="22" t="s">
        <v>5</v>
      </c>
      <c r="E4" s="22" t="s">
        <v>6</v>
      </c>
      <c r="F4" s="22" t="s">
        <v>7</v>
      </c>
    </row>
    <row r="5" spans="1:7" ht="21">
      <c r="A5" s="23">
        <v>1</v>
      </c>
      <c r="B5" s="23" t="s">
        <v>37</v>
      </c>
      <c r="C5" s="23">
        <v>4</v>
      </c>
      <c r="D5" s="23" t="s">
        <v>38</v>
      </c>
      <c r="E5" s="23">
        <v>261.12</v>
      </c>
      <c r="F5" s="25">
        <f>E5*C5</f>
        <v>1044.48</v>
      </c>
    </row>
    <row r="6" spans="1:7" ht="114.75">
      <c r="A6" s="23" t="s">
        <v>39</v>
      </c>
      <c r="B6" s="26" t="s">
        <v>40</v>
      </c>
      <c r="C6" s="27">
        <v>95.57</v>
      </c>
      <c r="D6" s="28" t="s">
        <v>41</v>
      </c>
      <c r="E6" s="28">
        <v>120.53</v>
      </c>
      <c r="F6" s="25">
        <f t="shared" ref="F6:F15" si="0">E6*C6</f>
        <v>11519.052099999999</v>
      </c>
    </row>
    <row r="7" spans="1:7" ht="89.25">
      <c r="A7" s="23" t="s">
        <v>42</v>
      </c>
      <c r="B7" s="29" t="s">
        <v>43</v>
      </c>
      <c r="C7" s="27">
        <v>15.93</v>
      </c>
      <c r="D7" s="28" t="s">
        <v>44</v>
      </c>
      <c r="E7" s="28">
        <v>223.35</v>
      </c>
      <c r="F7" s="25">
        <f t="shared" si="0"/>
        <v>3557.9654999999998</v>
      </c>
    </row>
    <row r="8" spans="1:7" ht="63.75">
      <c r="A8" s="23" t="s">
        <v>45</v>
      </c>
      <c r="B8" s="26" t="s">
        <v>46</v>
      </c>
      <c r="C8" s="27">
        <v>26.55</v>
      </c>
      <c r="D8" s="28" t="s">
        <v>44</v>
      </c>
      <c r="E8" s="28">
        <v>1149.1199999999999</v>
      </c>
      <c r="F8" s="25">
        <f t="shared" si="0"/>
        <v>30509.135999999999</v>
      </c>
    </row>
    <row r="9" spans="1:7" ht="102">
      <c r="A9" s="23" t="s">
        <v>47</v>
      </c>
      <c r="B9" s="26" t="s">
        <v>48</v>
      </c>
      <c r="C9" s="27">
        <v>21.24</v>
      </c>
      <c r="D9" s="28" t="s">
        <v>44</v>
      </c>
      <c r="E9" s="28">
        <v>5829</v>
      </c>
      <c r="F9" s="25">
        <f t="shared" si="0"/>
        <v>123807.95999999999</v>
      </c>
    </row>
    <row r="10" spans="1:7" ht="18.75">
      <c r="A10" s="23">
        <v>6</v>
      </c>
      <c r="B10" s="30" t="s">
        <v>49</v>
      </c>
      <c r="C10" s="27"/>
      <c r="D10" s="28"/>
      <c r="E10" s="28"/>
      <c r="F10" s="25">
        <f t="shared" si="0"/>
        <v>0</v>
      </c>
    </row>
    <row r="11" spans="1:7" ht="15.75">
      <c r="A11" s="23">
        <v>7</v>
      </c>
      <c r="B11" s="26" t="s">
        <v>50</v>
      </c>
      <c r="C11" s="27">
        <v>15.93</v>
      </c>
      <c r="D11" s="28" t="s">
        <v>44</v>
      </c>
      <c r="E11" s="28">
        <v>418.87</v>
      </c>
      <c r="F11" s="25">
        <f t="shared" si="0"/>
        <v>6672.5991000000004</v>
      </c>
    </row>
    <row r="12" spans="1:7" ht="15.75">
      <c r="A12" s="23">
        <v>8</v>
      </c>
      <c r="B12" s="26" t="s">
        <v>51</v>
      </c>
      <c r="C12" s="27">
        <v>9.1300000000000008</v>
      </c>
      <c r="D12" s="28" t="s">
        <v>44</v>
      </c>
      <c r="E12" s="28">
        <v>907.32</v>
      </c>
      <c r="F12" s="25">
        <f t="shared" si="0"/>
        <v>8283.8316000000013</v>
      </c>
    </row>
    <row r="13" spans="1:7" ht="15.75">
      <c r="A13" s="23">
        <v>9</v>
      </c>
      <c r="B13" s="26" t="s">
        <v>52</v>
      </c>
      <c r="C13" s="27">
        <v>18.27</v>
      </c>
      <c r="D13" s="28" t="s">
        <v>44</v>
      </c>
      <c r="E13" s="28">
        <v>541.66999999999996</v>
      </c>
      <c r="F13" s="25">
        <f t="shared" si="0"/>
        <v>9896.3108999999986</v>
      </c>
    </row>
    <row r="14" spans="1:7" ht="15.75">
      <c r="A14" s="23">
        <v>10</v>
      </c>
      <c r="B14" s="26" t="s">
        <v>53</v>
      </c>
      <c r="C14" s="27">
        <v>26.55</v>
      </c>
      <c r="D14" s="28" t="s">
        <v>44</v>
      </c>
      <c r="E14" s="28">
        <v>863.23</v>
      </c>
      <c r="F14" s="25">
        <f t="shared" si="0"/>
        <v>22918.7565</v>
      </c>
    </row>
    <row r="15" spans="1:7" ht="15.75">
      <c r="A15" s="23">
        <v>11</v>
      </c>
      <c r="B15" s="26" t="s">
        <v>54</v>
      </c>
      <c r="C15" s="27">
        <v>95.57</v>
      </c>
      <c r="D15" s="28" t="s">
        <v>44</v>
      </c>
      <c r="E15" s="28">
        <v>177.18</v>
      </c>
      <c r="F15" s="25">
        <f t="shared" si="0"/>
        <v>16933.0926</v>
      </c>
    </row>
    <row r="16" spans="1:7">
      <c r="A16" s="31"/>
      <c r="B16" s="253"/>
      <c r="C16" s="253"/>
      <c r="D16" s="253"/>
      <c r="E16" s="253"/>
      <c r="F16" s="32">
        <f>SUM(F5:F15)</f>
        <v>235143.18429999999</v>
      </c>
    </row>
    <row r="17" spans="1:6">
      <c r="A17" s="33"/>
      <c r="B17" s="34"/>
      <c r="C17" s="34"/>
      <c r="D17" s="34"/>
      <c r="E17" s="34"/>
      <c r="F17" s="35"/>
    </row>
    <row r="18" spans="1:6">
      <c r="A18" s="33"/>
      <c r="B18" s="34"/>
      <c r="C18" s="34"/>
      <c r="D18" s="34"/>
      <c r="E18" s="34"/>
      <c r="F18" s="35"/>
    </row>
    <row r="19" spans="1:6" ht="43.5" customHeight="1">
      <c r="B19" s="254" t="s">
        <v>55</v>
      </c>
      <c r="C19" s="254"/>
      <c r="D19" s="254"/>
      <c r="E19" s="254"/>
      <c r="F19" s="254"/>
    </row>
    <row r="22" spans="1:6" ht="41.25" customHeight="1"/>
  </sheetData>
  <mergeCells count="5">
    <mergeCell ref="A1:F1"/>
    <mergeCell ref="A2:F2"/>
    <mergeCell ref="A3:F3"/>
    <mergeCell ref="B16:E16"/>
    <mergeCell ref="B19:F19"/>
  </mergeCells>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G20"/>
  <sheetViews>
    <sheetView topLeftCell="A10" workbookViewId="0">
      <selection activeCell="A3" sqref="A3:F3"/>
    </sheetView>
  </sheetViews>
  <sheetFormatPr defaultRowHeight="15"/>
  <cols>
    <col min="1" max="1" width="11.7109375" style="11" customWidth="1"/>
    <col min="2" max="2" width="48" style="183" customWidth="1"/>
    <col min="3" max="3" width="8.5703125" style="10" customWidth="1"/>
    <col min="4" max="4" width="7.5703125" style="10" customWidth="1"/>
    <col min="5" max="5" width="13.42578125" style="10" customWidth="1"/>
    <col min="6" max="6" width="12.5703125" style="10" customWidth="1"/>
    <col min="7" max="16384" width="9.140625" style="1"/>
  </cols>
  <sheetData>
    <row r="1" spans="1:6" ht="18.75">
      <c r="A1" s="282" t="s">
        <v>0</v>
      </c>
      <c r="B1" s="283"/>
      <c r="C1" s="283"/>
      <c r="D1" s="283"/>
      <c r="E1" s="283"/>
      <c r="F1" s="284"/>
    </row>
    <row r="2" spans="1:6" ht="18.75">
      <c r="A2" s="282" t="s">
        <v>1</v>
      </c>
      <c r="B2" s="283"/>
      <c r="C2" s="283"/>
      <c r="D2" s="283"/>
      <c r="E2" s="283"/>
      <c r="F2" s="284"/>
    </row>
    <row r="3" spans="1:6" ht="59.25" customHeight="1">
      <c r="A3" s="311" t="s">
        <v>565</v>
      </c>
      <c r="B3" s="312"/>
      <c r="C3" s="312"/>
      <c r="D3" s="312"/>
      <c r="E3" s="312"/>
      <c r="F3" s="313"/>
    </row>
    <row r="4" spans="1:6" ht="32.25" customHeight="1">
      <c r="A4" s="7" t="s">
        <v>2</v>
      </c>
      <c r="B4" s="182" t="s">
        <v>3</v>
      </c>
      <c r="C4" s="184" t="s">
        <v>4</v>
      </c>
      <c r="D4" s="184" t="s">
        <v>5</v>
      </c>
      <c r="E4" s="184" t="s">
        <v>6</v>
      </c>
      <c r="F4" s="184" t="s">
        <v>7</v>
      </c>
    </row>
    <row r="5" spans="1:6" ht="32.25" customHeight="1">
      <c r="A5" s="8">
        <v>1</v>
      </c>
      <c r="B5" s="182" t="s">
        <v>265</v>
      </c>
      <c r="C5" s="184">
        <v>12</v>
      </c>
      <c r="D5" s="184" t="s">
        <v>38</v>
      </c>
      <c r="E5" s="184">
        <v>261.12</v>
      </c>
      <c r="F5" s="185">
        <f>C5*E5</f>
        <v>3133.44</v>
      </c>
    </row>
    <row r="6" spans="1:6" ht="102">
      <c r="A6" s="8" t="s">
        <v>364</v>
      </c>
      <c r="B6" s="182" t="s">
        <v>9</v>
      </c>
      <c r="C6" s="186">
        <v>37.17</v>
      </c>
      <c r="D6" s="187" t="s">
        <v>10</v>
      </c>
      <c r="E6" s="187">
        <v>120.53</v>
      </c>
      <c r="F6" s="186">
        <f t="shared" ref="F6:F11" si="0">ROUND(C6*E6,0)</f>
        <v>4480</v>
      </c>
    </row>
    <row r="7" spans="1:6" ht="63.75">
      <c r="A7" s="8" t="s">
        <v>365</v>
      </c>
      <c r="B7" s="182" t="s">
        <v>12</v>
      </c>
      <c r="C7" s="186">
        <v>4.96</v>
      </c>
      <c r="D7" s="187" t="s">
        <v>10</v>
      </c>
      <c r="E7" s="187">
        <v>223.35</v>
      </c>
      <c r="F7" s="186">
        <f t="shared" si="0"/>
        <v>1108</v>
      </c>
    </row>
    <row r="8" spans="1:6" ht="51">
      <c r="A8" s="8" t="s">
        <v>366</v>
      </c>
      <c r="B8" s="182" t="s">
        <v>14</v>
      </c>
      <c r="C8" s="186">
        <v>6.19</v>
      </c>
      <c r="D8" s="187" t="s">
        <v>10</v>
      </c>
      <c r="E8" s="184">
        <v>1149.1199999999999</v>
      </c>
      <c r="F8" s="185">
        <f t="shared" si="0"/>
        <v>7113</v>
      </c>
    </row>
    <row r="9" spans="1:6" ht="38.25">
      <c r="A9" s="8" t="s">
        <v>367</v>
      </c>
      <c r="B9" s="182" t="s">
        <v>368</v>
      </c>
      <c r="C9" s="186">
        <v>16.353000000000002</v>
      </c>
      <c r="D9" s="187" t="s">
        <v>10</v>
      </c>
      <c r="E9" s="184">
        <v>5829</v>
      </c>
      <c r="F9" s="185">
        <f t="shared" si="0"/>
        <v>95322</v>
      </c>
    </row>
    <row r="10" spans="1:6" ht="38.25">
      <c r="A10" s="8" t="s">
        <v>369</v>
      </c>
      <c r="B10" s="182" t="s">
        <v>354</v>
      </c>
      <c r="C10" s="186">
        <v>7.4329999999999998</v>
      </c>
      <c r="D10" s="187" t="s">
        <v>10</v>
      </c>
      <c r="E10" s="184">
        <v>5489.86</v>
      </c>
      <c r="F10" s="185">
        <f t="shared" si="0"/>
        <v>40806</v>
      </c>
    </row>
    <row r="11" spans="1:6" ht="38.25">
      <c r="A11" s="8"/>
      <c r="B11" s="182" t="s">
        <v>83</v>
      </c>
      <c r="C11" s="186">
        <v>2.1</v>
      </c>
      <c r="D11" s="187" t="s">
        <v>84</v>
      </c>
      <c r="E11" s="184">
        <v>63762.52</v>
      </c>
      <c r="F11" s="185">
        <f t="shared" si="0"/>
        <v>133901</v>
      </c>
    </row>
    <row r="12" spans="1:6" ht="15.75">
      <c r="A12" s="8">
        <v>7</v>
      </c>
      <c r="B12" s="182" t="s">
        <v>17</v>
      </c>
      <c r="C12" s="188"/>
      <c r="D12" s="188"/>
      <c r="E12" s="184"/>
      <c r="F12" s="186"/>
    </row>
    <row r="13" spans="1:6" ht="15.75">
      <c r="A13" s="9" t="s">
        <v>18</v>
      </c>
      <c r="B13" s="182" t="s">
        <v>370</v>
      </c>
      <c r="C13" s="184">
        <v>10.210000000000001</v>
      </c>
      <c r="D13" s="184" t="s">
        <v>375</v>
      </c>
      <c r="E13" s="184">
        <v>907.32</v>
      </c>
      <c r="F13" s="186">
        <f>C13*E13</f>
        <v>9263.7372000000014</v>
      </c>
    </row>
    <row r="14" spans="1:6" ht="15.75">
      <c r="A14" s="8" t="s">
        <v>20</v>
      </c>
      <c r="B14" s="182" t="s">
        <v>371</v>
      </c>
      <c r="C14" s="184">
        <v>4.96</v>
      </c>
      <c r="D14" s="184" t="s">
        <v>375</v>
      </c>
      <c r="E14" s="184">
        <v>418.87</v>
      </c>
      <c r="F14" s="186">
        <f t="shared" ref="F14:F17" si="1">C14*E14</f>
        <v>2077.5952000000002</v>
      </c>
    </row>
    <row r="15" spans="1:6" ht="15.75">
      <c r="A15" s="8" t="s">
        <v>22</v>
      </c>
      <c r="B15" s="182" t="s">
        <v>372</v>
      </c>
      <c r="C15" s="184">
        <v>20.420000000000002</v>
      </c>
      <c r="D15" s="184" t="s">
        <v>375</v>
      </c>
      <c r="E15" s="184">
        <v>541.66999999999996</v>
      </c>
      <c r="F15" s="186">
        <f t="shared" si="1"/>
        <v>11060.901400000001</v>
      </c>
    </row>
    <row r="16" spans="1:6" ht="15.75">
      <c r="A16" s="8" t="s">
        <v>24</v>
      </c>
      <c r="B16" s="182" t="s">
        <v>373</v>
      </c>
      <c r="C16" s="184">
        <v>6.19</v>
      </c>
      <c r="D16" s="184" t="s">
        <v>375</v>
      </c>
      <c r="E16" s="184">
        <v>863.23</v>
      </c>
      <c r="F16" s="186">
        <f t="shared" si="1"/>
        <v>5343.3937000000005</v>
      </c>
    </row>
    <row r="17" spans="1:7" ht="15.75">
      <c r="A17" s="8" t="s">
        <v>26</v>
      </c>
      <c r="B17" s="182" t="s">
        <v>361</v>
      </c>
      <c r="C17" s="184">
        <v>37.17</v>
      </c>
      <c r="D17" s="184" t="s">
        <v>375</v>
      </c>
      <c r="E17" s="184">
        <v>177.18</v>
      </c>
      <c r="F17" s="186">
        <f t="shared" si="1"/>
        <v>6585.780600000001</v>
      </c>
    </row>
    <row r="18" spans="1:7" s="203" customFormat="1" ht="15.75">
      <c r="A18" s="199"/>
      <c r="B18" s="342"/>
      <c r="C18" s="207"/>
      <c r="D18" s="207"/>
      <c r="E18" s="207" t="s">
        <v>28</v>
      </c>
      <c r="F18" s="193">
        <f>SUM(F5:F17)</f>
        <v>320194.84809999994</v>
      </c>
    </row>
    <row r="19" spans="1:7" ht="21" customHeight="1"/>
    <row r="20" spans="1:7" ht="50.25" customHeight="1">
      <c r="B20" s="257" t="s">
        <v>374</v>
      </c>
      <c r="C20" s="257"/>
      <c r="D20" s="257"/>
      <c r="E20" s="257"/>
      <c r="F20" s="257"/>
      <c r="G20" s="2"/>
    </row>
  </sheetData>
  <mergeCells count="4">
    <mergeCell ref="A1:F1"/>
    <mergeCell ref="A2:F2"/>
    <mergeCell ref="A3:F3"/>
    <mergeCell ref="B20:F20"/>
  </mergeCells>
  <pageMargins left="0.16" right="0.16" top="0.75" bottom="0.75" header="0.3" footer="0.3"/>
  <pageSetup orientation="portrait" verticalDpi="0" r:id="rId1"/>
</worksheet>
</file>

<file path=xl/worksheets/sheet48.xml><?xml version="1.0" encoding="utf-8"?>
<worksheet xmlns="http://schemas.openxmlformats.org/spreadsheetml/2006/main" xmlns:r="http://schemas.openxmlformats.org/officeDocument/2006/relationships">
  <dimension ref="A1:G22"/>
  <sheetViews>
    <sheetView topLeftCell="A13" workbookViewId="0">
      <selection activeCell="B16" sqref="B16:E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36" customHeight="1">
      <c r="A3" s="252" t="s">
        <v>33</v>
      </c>
      <c r="B3" s="252"/>
      <c r="C3" s="252"/>
      <c r="D3" s="252"/>
      <c r="E3" s="252"/>
      <c r="F3" s="252"/>
      <c r="G3" s="21"/>
    </row>
    <row r="4" spans="1:7">
      <c r="A4" s="22" t="s">
        <v>34</v>
      </c>
      <c r="B4" s="22" t="s">
        <v>35</v>
      </c>
      <c r="C4" s="22" t="s">
        <v>36</v>
      </c>
      <c r="D4" s="22" t="s">
        <v>5</v>
      </c>
      <c r="E4" s="22" t="s">
        <v>6</v>
      </c>
      <c r="F4" s="22" t="s">
        <v>7</v>
      </c>
    </row>
    <row r="5" spans="1:7" ht="21">
      <c r="A5" s="23">
        <v>1</v>
      </c>
      <c r="B5" s="24" t="s">
        <v>37</v>
      </c>
      <c r="C5" s="23">
        <v>3</v>
      </c>
      <c r="D5" s="23" t="s">
        <v>38</v>
      </c>
      <c r="E5" s="23">
        <v>261.12</v>
      </c>
      <c r="F5" s="25">
        <f t="shared" ref="F5:F15" si="0">E5*C5</f>
        <v>783.36</v>
      </c>
    </row>
    <row r="6" spans="1:7" ht="114.75">
      <c r="A6" s="23" t="s">
        <v>39</v>
      </c>
      <c r="B6" s="26" t="s">
        <v>40</v>
      </c>
      <c r="C6" s="27">
        <v>33.04</v>
      </c>
      <c r="D6" s="28" t="s">
        <v>41</v>
      </c>
      <c r="E6" s="28">
        <v>120.53</v>
      </c>
      <c r="F6" s="25">
        <f t="shared" si="0"/>
        <v>3982.3112000000001</v>
      </c>
    </row>
    <row r="7" spans="1:7" ht="89.25">
      <c r="A7" s="23" t="s">
        <v>42</v>
      </c>
      <c r="B7" s="29" t="s">
        <v>43</v>
      </c>
      <c r="C7" s="27">
        <v>12.39</v>
      </c>
      <c r="D7" s="28" t="s">
        <v>44</v>
      </c>
      <c r="E7" s="28">
        <v>223.35</v>
      </c>
      <c r="F7" s="25">
        <f t="shared" si="0"/>
        <v>2767.3065000000001</v>
      </c>
    </row>
    <row r="8" spans="1:7" ht="63.75">
      <c r="A8" s="23" t="s">
        <v>45</v>
      </c>
      <c r="B8" s="26" t="s">
        <v>46</v>
      </c>
      <c r="C8" s="27">
        <v>20.65</v>
      </c>
      <c r="D8" s="28" t="s">
        <v>44</v>
      </c>
      <c r="E8" s="28">
        <v>1149.1199999999999</v>
      </c>
      <c r="F8" s="25">
        <f t="shared" si="0"/>
        <v>23729.327999999998</v>
      </c>
    </row>
    <row r="9" spans="1:7" ht="102">
      <c r="A9" s="23" t="s">
        <v>47</v>
      </c>
      <c r="B9" s="26" t="s">
        <v>48</v>
      </c>
      <c r="C9" s="27">
        <v>24.78</v>
      </c>
      <c r="D9" s="28" t="s">
        <v>44</v>
      </c>
      <c r="E9" s="28">
        <v>5829</v>
      </c>
      <c r="F9" s="25">
        <f t="shared" si="0"/>
        <v>144442.62</v>
      </c>
    </row>
    <row r="10" spans="1:7" ht="18.75">
      <c r="A10" s="23">
        <v>6</v>
      </c>
      <c r="B10" s="30" t="s">
        <v>49</v>
      </c>
      <c r="C10" s="27"/>
      <c r="D10" s="28"/>
      <c r="E10" s="28"/>
      <c r="F10" s="25">
        <f t="shared" si="0"/>
        <v>0</v>
      </c>
    </row>
    <row r="11" spans="1:7" ht="15.75">
      <c r="A11" s="23">
        <v>7</v>
      </c>
      <c r="B11" s="26" t="s">
        <v>50</v>
      </c>
      <c r="C11" s="27">
        <v>12.4</v>
      </c>
      <c r="D11" s="28" t="s">
        <v>44</v>
      </c>
      <c r="E11" s="28">
        <v>418.87</v>
      </c>
      <c r="F11" s="25">
        <f t="shared" si="0"/>
        <v>5193.9880000000003</v>
      </c>
    </row>
    <row r="12" spans="1:7" ht="15.75">
      <c r="A12" s="23">
        <v>8</v>
      </c>
      <c r="B12" s="26" t="s">
        <v>51</v>
      </c>
      <c r="C12" s="27">
        <v>10.66</v>
      </c>
      <c r="D12" s="28" t="s">
        <v>44</v>
      </c>
      <c r="E12" s="28">
        <v>907.32</v>
      </c>
      <c r="F12" s="25">
        <f t="shared" si="0"/>
        <v>9672.0312000000013</v>
      </c>
    </row>
    <row r="13" spans="1:7" ht="15.75">
      <c r="A13" s="23">
        <v>9</v>
      </c>
      <c r="B13" s="26" t="s">
        <v>52</v>
      </c>
      <c r="C13" s="27">
        <v>21.31</v>
      </c>
      <c r="D13" s="28" t="s">
        <v>44</v>
      </c>
      <c r="E13" s="28">
        <v>541.66999999999996</v>
      </c>
      <c r="F13" s="25">
        <f t="shared" si="0"/>
        <v>11542.987699999998</v>
      </c>
    </row>
    <row r="14" spans="1:7" ht="15.75">
      <c r="A14" s="23">
        <v>10</v>
      </c>
      <c r="B14" s="26" t="s">
        <v>53</v>
      </c>
      <c r="C14" s="27">
        <v>20.65</v>
      </c>
      <c r="D14" s="28" t="s">
        <v>44</v>
      </c>
      <c r="E14" s="28">
        <v>863.23</v>
      </c>
      <c r="F14" s="25">
        <f t="shared" si="0"/>
        <v>17825.699499999999</v>
      </c>
    </row>
    <row r="15" spans="1:7" ht="15.75">
      <c r="A15" s="23">
        <v>11</v>
      </c>
      <c r="B15" s="26" t="s">
        <v>54</v>
      </c>
      <c r="C15" s="27">
        <v>33.04</v>
      </c>
      <c r="D15" s="28" t="s">
        <v>44</v>
      </c>
      <c r="E15" s="28">
        <v>177.18</v>
      </c>
      <c r="F15" s="25">
        <f t="shared" si="0"/>
        <v>5854.0272000000004</v>
      </c>
    </row>
    <row r="16" spans="1:7">
      <c r="A16" s="31"/>
      <c r="B16" s="275" t="s">
        <v>28</v>
      </c>
      <c r="C16" s="276"/>
      <c r="D16" s="276"/>
      <c r="E16" s="277"/>
      <c r="F16" s="32">
        <f>SUM(F5:F15)</f>
        <v>225793.6593</v>
      </c>
    </row>
    <row r="17" spans="1:6">
      <c r="A17" s="33"/>
      <c r="B17" s="34"/>
      <c r="C17" s="34"/>
      <c r="D17" s="34"/>
      <c r="E17" s="34"/>
      <c r="F17" s="35"/>
    </row>
    <row r="18" spans="1:6">
      <c r="A18" s="33"/>
      <c r="B18" s="34"/>
      <c r="C18" s="34"/>
      <c r="D18" s="34"/>
      <c r="E18" s="34"/>
      <c r="F18" s="35"/>
    </row>
    <row r="19" spans="1:6" ht="43.5" customHeight="1">
      <c r="B19" s="254" t="s">
        <v>55</v>
      </c>
      <c r="C19" s="254"/>
      <c r="D19" s="254"/>
      <c r="E19" s="254"/>
      <c r="F19" s="254"/>
    </row>
    <row r="22" spans="1:6" ht="41.25" customHeight="1"/>
  </sheetData>
  <mergeCells count="5">
    <mergeCell ref="A1:F1"/>
    <mergeCell ref="A2:F2"/>
    <mergeCell ref="A3:F3"/>
    <mergeCell ref="B16:E16"/>
    <mergeCell ref="B19:F19"/>
  </mergeCells>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G25"/>
  <sheetViews>
    <sheetView topLeftCell="A13" workbookViewId="0">
      <selection activeCell="A19" sqref="A19:XFD19"/>
    </sheetView>
  </sheetViews>
  <sheetFormatPr defaultRowHeight="15"/>
  <cols>
    <col min="1" max="1" width="10" style="11" customWidth="1"/>
    <col min="2" max="2" width="55.42578125" style="11" customWidth="1"/>
    <col min="3" max="6" width="11" style="10" customWidth="1"/>
    <col min="7" max="16384" width="9.140625" style="1"/>
  </cols>
  <sheetData>
    <row r="1" spans="1:6" ht="18.75">
      <c r="A1" s="255" t="s">
        <v>0</v>
      </c>
      <c r="B1" s="255"/>
      <c r="C1" s="255"/>
      <c r="D1" s="255"/>
      <c r="E1" s="255"/>
      <c r="F1" s="255"/>
    </row>
    <row r="2" spans="1:6" ht="18.75">
      <c r="A2" s="255" t="s">
        <v>1</v>
      </c>
      <c r="B2" s="255"/>
      <c r="C2" s="255"/>
      <c r="D2" s="255"/>
      <c r="E2" s="255"/>
      <c r="F2" s="255"/>
    </row>
    <row r="3" spans="1:6" ht="48.75" customHeight="1">
      <c r="A3" s="285" t="s">
        <v>507</v>
      </c>
      <c r="B3" s="286"/>
      <c r="C3" s="286"/>
      <c r="D3" s="286"/>
      <c r="E3" s="286"/>
      <c r="F3" s="287"/>
    </row>
    <row r="4" spans="1:6" s="203" customFormat="1">
      <c r="A4" s="7" t="s">
        <v>2</v>
      </c>
      <c r="B4" s="137" t="s">
        <v>3</v>
      </c>
      <c r="C4" s="207" t="s">
        <v>4</v>
      </c>
      <c r="D4" s="207" t="s">
        <v>5</v>
      </c>
      <c r="E4" s="207" t="s">
        <v>6</v>
      </c>
      <c r="F4" s="207" t="s">
        <v>7</v>
      </c>
    </row>
    <row r="5" spans="1:6" ht="157.5">
      <c r="A5" s="8" t="s">
        <v>469</v>
      </c>
      <c r="B5" s="8" t="s">
        <v>9</v>
      </c>
      <c r="C5" s="186">
        <v>85.55</v>
      </c>
      <c r="D5" s="187" t="s">
        <v>10</v>
      </c>
      <c r="E5" s="187">
        <v>120.53</v>
      </c>
      <c r="F5" s="186">
        <f>ROUND(C5*E5,0)</f>
        <v>10311</v>
      </c>
    </row>
    <row r="6" spans="1:6" ht="110.25">
      <c r="A6" s="8" t="s">
        <v>470</v>
      </c>
      <c r="B6" s="8" t="s">
        <v>12</v>
      </c>
      <c r="C6" s="186">
        <v>12.57</v>
      </c>
      <c r="D6" s="187" t="s">
        <v>10</v>
      </c>
      <c r="E6" s="187">
        <v>223.35</v>
      </c>
      <c r="F6" s="186">
        <f>ROUND(C6*E6,0)</f>
        <v>2808</v>
      </c>
    </row>
    <row r="7" spans="1:6" ht="94.5">
      <c r="A7" s="8" t="s">
        <v>471</v>
      </c>
      <c r="B7" s="8" t="s">
        <v>14</v>
      </c>
      <c r="C7" s="186">
        <v>20.95</v>
      </c>
      <c r="D7" s="187" t="s">
        <v>10</v>
      </c>
      <c r="E7" s="184">
        <v>1149.1199999999999</v>
      </c>
      <c r="F7" s="185">
        <f>ROUND(C7*E7,0)</f>
        <v>24074</v>
      </c>
    </row>
    <row r="8" spans="1:6" ht="126">
      <c r="A8" s="8" t="s">
        <v>15</v>
      </c>
      <c r="B8" s="8" t="s">
        <v>16</v>
      </c>
      <c r="C8" s="185">
        <v>48.14</v>
      </c>
      <c r="D8" s="184" t="s">
        <v>10</v>
      </c>
      <c r="E8" s="185">
        <v>5829</v>
      </c>
      <c r="F8" s="185">
        <f>C8*E8</f>
        <v>280608.06</v>
      </c>
    </row>
    <row r="9" spans="1:6" ht="126">
      <c r="A9" s="8" t="s">
        <v>473</v>
      </c>
      <c r="B9" s="8" t="s">
        <v>116</v>
      </c>
      <c r="C9" s="186">
        <v>21.24</v>
      </c>
      <c r="D9" s="187" t="s">
        <v>10</v>
      </c>
      <c r="E9" s="184">
        <v>2502.14</v>
      </c>
      <c r="F9" s="185">
        <f>ROUND(C9*E9,0)</f>
        <v>53145</v>
      </c>
    </row>
    <row r="10" spans="1:6" ht="78.75">
      <c r="A10" s="8" t="s">
        <v>506</v>
      </c>
      <c r="B10" s="8" t="s">
        <v>118</v>
      </c>
      <c r="C10" s="186">
        <v>158.77000000000001</v>
      </c>
      <c r="D10" s="187" t="s">
        <v>352</v>
      </c>
      <c r="E10" s="184">
        <v>245.79</v>
      </c>
      <c r="F10" s="185">
        <f>ROUND(C10*E10,0)</f>
        <v>39024</v>
      </c>
    </row>
    <row r="11" spans="1:6" ht="47.25">
      <c r="A11" s="8" t="s">
        <v>417</v>
      </c>
      <c r="B11" s="8" t="s">
        <v>354</v>
      </c>
      <c r="C11" s="185">
        <v>4.96</v>
      </c>
      <c r="D11" s="184" t="s">
        <v>10</v>
      </c>
      <c r="E11" s="184">
        <v>5489.86</v>
      </c>
      <c r="F11" s="185">
        <f t="shared" ref="F11:F12" si="0">ROUND(C11*E11,0)</f>
        <v>27230</v>
      </c>
    </row>
    <row r="12" spans="1:6" ht="110.25">
      <c r="A12" s="8" t="s">
        <v>418</v>
      </c>
      <c r="B12" s="8" t="s">
        <v>419</v>
      </c>
      <c r="C12" s="184">
        <v>0.48</v>
      </c>
      <c r="D12" s="184" t="s">
        <v>420</v>
      </c>
      <c r="E12" s="185">
        <v>65841.84</v>
      </c>
      <c r="F12" s="185">
        <f t="shared" si="0"/>
        <v>31604</v>
      </c>
    </row>
    <row r="13" spans="1:6" ht="15.75">
      <c r="A13" s="8">
        <v>9</v>
      </c>
      <c r="B13" s="8" t="s">
        <v>17</v>
      </c>
      <c r="C13" s="229"/>
      <c r="D13" s="229"/>
      <c r="E13" s="184"/>
      <c r="F13" s="186"/>
    </row>
    <row r="14" spans="1:6" ht="15.75">
      <c r="A14" s="9" t="s">
        <v>18</v>
      </c>
      <c r="B14" s="8" t="s">
        <v>421</v>
      </c>
      <c r="C14" s="185">
        <v>31.33</v>
      </c>
      <c r="D14" s="184" t="s">
        <v>10</v>
      </c>
      <c r="E14" s="184">
        <v>778.47</v>
      </c>
      <c r="F14" s="186">
        <f>C14*E14</f>
        <v>24389.465100000001</v>
      </c>
    </row>
    <row r="15" spans="1:6" ht="15.75">
      <c r="A15" s="8" t="s">
        <v>20</v>
      </c>
      <c r="B15" s="8" t="s">
        <v>422</v>
      </c>
      <c r="C15" s="185">
        <v>12.57</v>
      </c>
      <c r="D15" s="184" t="s">
        <v>10</v>
      </c>
      <c r="E15" s="184">
        <v>461.12</v>
      </c>
      <c r="F15" s="186">
        <f t="shared" ref="F15:F18" si="1">C15*E15</f>
        <v>5796.2784000000001</v>
      </c>
    </row>
    <row r="16" spans="1:6" ht="15.75">
      <c r="A16" s="8" t="s">
        <v>22</v>
      </c>
      <c r="B16" s="8" t="s">
        <v>452</v>
      </c>
      <c r="C16" s="185">
        <v>42.19</v>
      </c>
      <c r="D16" s="184" t="s">
        <v>10</v>
      </c>
      <c r="E16" s="184">
        <v>637.20000000000005</v>
      </c>
      <c r="F16" s="186">
        <f t="shared" si="1"/>
        <v>26883.468000000001</v>
      </c>
    </row>
    <row r="17" spans="1:7" ht="15.75">
      <c r="A17" s="8" t="s">
        <v>24</v>
      </c>
      <c r="B17" s="8" t="s">
        <v>25</v>
      </c>
      <c r="C17" s="185">
        <v>45.67</v>
      </c>
      <c r="D17" s="184" t="s">
        <v>10</v>
      </c>
      <c r="E17" s="184">
        <v>518.12</v>
      </c>
      <c r="F17" s="186">
        <f t="shared" si="1"/>
        <v>23662.540400000002</v>
      </c>
    </row>
    <row r="18" spans="1:7" ht="15.75">
      <c r="A18" s="8" t="s">
        <v>26</v>
      </c>
      <c r="B18" s="8" t="s">
        <v>27</v>
      </c>
      <c r="C18" s="185">
        <v>85.55</v>
      </c>
      <c r="D18" s="184" t="s">
        <v>10</v>
      </c>
      <c r="E18" s="184">
        <v>169.46</v>
      </c>
      <c r="F18" s="186">
        <f t="shared" si="1"/>
        <v>14497.303</v>
      </c>
    </row>
    <row r="19" spans="1:7" s="203" customFormat="1" ht="15.75">
      <c r="A19" s="199"/>
      <c r="B19" s="199"/>
      <c r="C19" s="207"/>
      <c r="D19" s="207"/>
      <c r="E19" s="207" t="s">
        <v>28</v>
      </c>
      <c r="F19" s="193">
        <f>SUM(F5:F18)</f>
        <v>564033.11490000004</v>
      </c>
    </row>
    <row r="20" spans="1:7" ht="19.5" hidden="1" customHeight="1">
      <c r="A20" s="10"/>
      <c r="B20" s="10"/>
      <c r="E20" s="186" t="s">
        <v>29</v>
      </c>
      <c r="F20" s="186">
        <f>F19*12/100</f>
        <v>67683.973788000003</v>
      </c>
    </row>
    <row r="21" spans="1:7" ht="19.5" hidden="1" customHeight="1">
      <c r="A21" s="10"/>
      <c r="B21" s="10"/>
      <c r="E21" s="186"/>
      <c r="F21" s="186">
        <f>F20+F19</f>
        <v>631717.08868800011</v>
      </c>
    </row>
    <row r="22" spans="1:7" ht="19.5" hidden="1" customHeight="1">
      <c r="A22" s="10"/>
      <c r="B22" s="10"/>
      <c r="E22" s="186" t="s">
        <v>30</v>
      </c>
      <c r="F22" s="186">
        <f>F21*1/100</f>
        <v>6317.1708868800015</v>
      </c>
    </row>
    <row r="23" spans="1:7" ht="19.5" hidden="1" customHeight="1">
      <c r="A23" s="10"/>
      <c r="B23" s="10"/>
      <c r="E23" s="186" t="s">
        <v>31</v>
      </c>
      <c r="F23" s="186">
        <f>F22+F21</f>
        <v>638034.25957488013</v>
      </c>
    </row>
    <row r="24" spans="1:7" ht="21" customHeight="1"/>
    <row r="25" spans="1:7" ht="50.25" customHeight="1">
      <c r="B25" s="254" t="s">
        <v>482</v>
      </c>
      <c r="C25" s="254"/>
      <c r="D25" s="254"/>
      <c r="E25" s="254"/>
      <c r="F25" s="254"/>
      <c r="G25" s="2"/>
    </row>
  </sheetData>
  <mergeCells count="4">
    <mergeCell ref="A1:F1"/>
    <mergeCell ref="A2:F2"/>
    <mergeCell ref="A3:F3"/>
    <mergeCell ref="B25:F25"/>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9"/>
  <sheetViews>
    <sheetView topLeftCell="A13" workbookViewId="0">
      <selection activeCell="B19" sqref="B19:F19"/>
    </sheetView>
  </sheetViews>
  <sheetFormatPr defaultRowHeight="15"/>
  <cols>
    <col min="1" max="1" width="10.5703125" style="11" bestFit="1" customWidth="1"/>
    <col min="2" max="2" width="52.7109375" style="11" customWidth="1"/>
    <col min="3" max="3" width="14.5703125" style="11" customWidth="1"/>
    <col min="4" max="4" width="7.5703125" style="11" customWidth="1"/>
    <col min="5" max="5" width="13.140625" style="11" customWidth="1"/>
    <col min="6" max="6" width="16.140625" style="11" customWidth="1"/>
    <col min="7" max="16384" width="9.140625" style="1"/>
  </cols>
  <sheetData>
    <row r="1" spans="1:6" ht="18.75">
      <c r="A1" s="256" t="s">
        <v>0</v>
      </c>
      <c r="B1" s="256"/>
      <c r="C1" s="256"/>
      <c r="D1" s="256"/>
      <c r="E1" s="256"/>
      <c r="F1" s="256"/>
    </row>
    <row r="2" spans="1:6" ht="18.75">
      <c r="A2" s="256" t="s">
        <v>1</v>
      </c>
      <c r="B2" s="256"/>
      <c r="C2" s="256"/>
      <c r="D2" s="256"/>
      <c r="E2" s="256"/>
      <c r="F2" s="256"/>
    </row>
    <row r="3" spans="1:6" ht="51" customHeight="1">
      <c r="A3" s="285" t="s">
        <v>545</v>
      </c>
      <c r="B3" s="286"/>
      <c r="C3" s="286"/>
      <c r="D3" s="286"/>
      <c r="E3" s="286"/>
      <c r="F3" s="287"/>
    </row>
    <row r="4" spans="1:6">
      <c r="A4" s="7" t="s">
        <v>2</v>
      </c>
      <c r="B4" s="7" t="s">
        <v>3</v>
      </c>
      <c r="C4" s="7" t="s">
        <v>4</v>
      </c>
      <c r="D4" s="7" t="s">
        <v>5</v>
      </c>
      <c r="E4" s="7" t="s">
        <v>6</v>
      </c>
      <c r="F4" s="7" t="s">
        <v>7</v>
      </c>
    </row>
    <row r="5" spans="1:6" ht="173.25">
      <c r="A5" s="8" t="s">
        <v>8</v>
      </c>
      <c r="B5" s="8" t="s">
        <v>9</v>
      </c>
      <c r="C5" s="12">
        <v>74.430000000000007</v>
      </c>
      <c r="D5" s="13" t="s">
        <v>10</v>
      </c>
      <c r="E5" s="13">
        <v>120.53</v>
      </c>
      <c r="F5" s="12">
        <f>ROUND(C5*E5,0)</f>
        <v>8971</v>
      </c>
    </row>
    <row r="6" spans="1:6" ht="63">
      <c r="A6" s="8" t="s">
        <v>58</v>
      </c>
      <c r="B6" s="8" t="s">
        <v>425</v>
      </c>
      <c r="C6" s="12">
        <v>31.01</v>
      </c>
      <c r="D6" s="13" t="s">
        <v>10</v>
      </c>
      <c r="E6" s="13">
        <v>351.48</v>
      </c>
      <c r="F6" s="12">
        <f>C6*E6</f>
        <v>10899.394800000002</v>
      </c>
    </row>
    <row r="7" spans="1:6" ht="94.5">
      <c r="A7" s="8" t="s">
        <v>13</v>
      </c>
      <c r="B7" s="8" t="s">
        <v>14</v>
      </c>
      <c r="C7" s="12">
        <v>51.68</v>
      </c>
      <c r="D7" s="13" t="s">
        <v>10</v>
      </c>
      <c r="E7" s="8">
        <v>1149.1199999999999</v>
      </c>
      <c r="F7" s="14">
        <f>ROUND(C7*E7,0)</f>
        <v>59387</v>
      </c>
    </row>
    <row r="8" spans="1:6" ht="126">
      <c r="A8" s="8" t="s">
        <v>15</v>
      </c>
      <c r="B8" s="8" t="s">
        <v>16</v>
      </c>
      <c r="C8" s="14">
        <v>52.11</v>
      </c>
      <c r="D8" s="8" t="s">
        <v>10</v>
      </c>
      <c r="E8" s="14">
        <v>5829</v>
      </c>
      <c r="F8" s="14">
        <f>C8*E8</f>
        <v>303749.19</v>
      </c>
    </row>
    <row r="9" spans="1:6" ht="31.5">
      <c r="A9" s="8">
        <v>5</v>
      </c>
      <c r="B9" s="8" t="s">
        <v>463</v>
      </c>
      <c r="C9" s="14">
        <v>12.74</v>
      </c>
      <c r="D9" s="8" t="s">
        <v>10</v>
      </c>
      <c r="E9" s="14">
        <v>231.4</v>
      </c>
      <c r="F9" s="14">
        <f>C9*E9</f>
        <v>2948.0360000000001</v>
      </c>
    </row>
    <row r="10" spans="1:6" ht="15.75">
      <c r="A10" s="8">
        <v>6</v>
      </c>
      <c r="B10" s="8" t="s">
        <v>17</v>
      </c>
      <c r="C10" s="15"/>
      <c r="D10" s="15"/>
      <c r="E10" s="8"/>
      <c r="F10" s="12"/>
    </row>
    <row r="11" spans="1:6" ht="15.75">
      <c r="A11" s="9" t="s">
        <v>18</v>
      </c>
      <c r="B11" s="8" t="s">
        <v>19</v>
      </c>
      <c r="C11" s="14">
        <v>22.41</v>
      </c>
      <c r="D11" s="8" t="s">
        <v>10</v>
      </c>
      <c r="E11" s="8">
        <v>907.31</v>
      </c>
      <c r="F11" s="12">
        <f>C11*E11</f>
        <v>20332.8171</v>
      </c>
    </row>
    <row r="12" spans="1:6" ht="15.75">
      <c r="A12" s="8" t="s">
        <v>20</v>
      </c>
      <c r="B12" s="8" t="s">
        <v>464</v>
      </c>
      <c r="C12" s="14">
        <v>31.01</v>
      </c>
      <c r="D12" s="8" t="s">
        <v>10</v>
      </c>
      <c r="E12" s="8">
        <v>541.66999999999996</v>
      </c>
      <c r="F12" s="12">
        <f t="shared" ref="F12:F16" si="0">C12*E12</f>
        <v>16797.186699999998</v>
      </c>
    </row>
    <row r="13" spans="1:6" ht="15.75">
      <c r="A13" s="8" t="s">
        <v>22</v>
      </c>
      <c r="B13" s="8" t="s">
        <v>465</v>
      </c>
      <c r="C13" s="14">
        <v>51.68</v>
      </c>
      <c r="D13" s="8" t="s">
        <v>10</v>
      </c>
      <c r="E13" s="8">
        <v>863.23</v>
      </c>
      <c r="F13" s="12">
        <f t="shared" si="0"/>
        <v>44611.7264</v>
      </c>
    </row>
    <row r="14" spans="1:6" ht="15.75">
      <c r="A14" s="8" t="s">
        <v>24</v>
      </c>
      <c r="B14" s="8" t="s">
        <v>25</v>
      </c>
      <c r="C14" s="14">
        <v>44.81</v>
      </c>
      <c r="D14" s="8" t="s">
        <v>10</v>
      </c>
      <c r="E14" s="8">
        <v>541.66999999999996</v>
      </c>
      <c r="F14" s="12">
        <f t="shared" si="0"/>
        <v>24272.2327</v>
      </c>
    </row>
    <row r="15" spans="1:6" ht="15.75">
      <c r="A15" s="8" t="s">
        <v>26</v>
      </c>
      <c r="B15" s="8" t="s">
        <v>27</v>
      </c>
      <c r="C15" s="14">
        <v>74.430000000000007</v>
      </c>
      <c r="D15" s="8" t="s">
        <v>10</v>
      </c>
      <c r="E15" s="8">
        <v>177.16</v>
      </c>
      <c r="F15" s="12">
        <f t="shared" si="0"/>
        <v>13186.018800000002</v>
      </c>
    </row>
    <row r="16" spans="1:6" ht="15.75">
      <c r="A16" s="8" t="s">
        <v>466</v>
      </c>
      <c r="B16" s="8" t="s">
        <v>467</v>
      </c>
      <c r="C16" s="14">
        <v>12.74</v>
      </c>
      <c r="D16" s="8" t="s">
        <v>10</v>
      </c>
      <c r="E16" s="8">
        <v>314.83999999999997</v>
      </c>
      <c r="F16" s="12">
        <f t="shared" si="0"/>
        <v>4011.0615999999995</v>
      </c>
    </row>
    <row r="17" spans="1:7" s="225" customFormat="1" ht="12.75">
      <c r="A17" s="137"/>
      <c r="B17" s="137"/>
      <c r="C17" s="137"/>
      <c r="D17" s="137"/>
      <c r="E17" s="137" t="s">
        <v>28</v>
      </c>
      <c r="F17" s="339">
        <f>SUM(F5:F16)</f>
        <v>509165.66410000005</v>
      </c>
    </row>
    <row r="18" spans="1:7" ht="21" customHeight="1"/>
    <row r="19" spans="1:7" ht="50.25" customHeight="1">
      <c r="B19" s="257" t="s">
        <v>546</v>
      </c>
      <c r="C19" s="257"/>
      <c r="D19" s="257"/>
      <c r="E19" s="257"/>
      <c r="F19" s="257"/>
      <c r="G19" s="2"/>
    </row>
  </sheetData>
  <mergeCells count="4">
    <mergeCell ref="A1:F1"/>
    <mergeCell ref="A2:F2"/>
    <mergeCell ref="A3:F3"/>
    <mergeCell ref="B19:F19"/>
  </mergeCells>
  <pageMargins left="0.7" right="0.7" top="0.75" bottom="0.75" header="0.3" footer="0.3"/>
</worksheet>
</file>

<file path=xl/worksheets/sheet50.xml><?xml version="1.0" encoding="utf-8"?>
<worksheet xmlns="http://schemas.openxmlformats.org/spreadsheetml/2006/main" xmlns:r="http://schemas.openxmlformats.org/officeDocument/2006/relationships">
  <dimension ref="A1:G21"/>
  <sheetViews>
    <sheetView topLeftCell="A13" workbookViewId="0">
      <selection activeCell="B15" sqref="B15:E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24.75" customHeight="1">
      <c r="A3" s="252" t="s">
        <v>163</v>
      </c>
      <c r="B3" s="252"/>
      <c r="C3" s="252"/>
      <c r="D3" s="252"/>
      <c r="E3" s="252"/>
      <c r="F3" s="252"/>
      <c r="G3" s="21"/>
    </row>
    <row r="4" spans="1:7">
      <c r="A4" s="22" t="s">
        <v>34</v>
      </c>
      <c r="B4" s="22" t="s">
        <v>35</v>
      </c>
      <c r="C4" s="22" t="s">
        <v>36</v>
      </c>
      <c r="D4" s="22" t="s">
        <v>5</v>
      </c>
      <c r="E4" s="22" t="s">
        <v>6</v>
      </c>
      <c r="F4" s="22" t="s">
        <v>7</v>
      </c>
    </row>
    <row r="5" spans="1:7" ht="114.75">
      <c r="A5" s="23" t="s">
        <v>57</v>
      </c>
      <c r="B5" s="26" t="s">
        <v>40</v>
      </c>
      <c r="C5" s="27">
        <v>59.47</v>
      </c>
      <c r="D5" s="28" t="s">
        <v>41</v>
      </c>
      <c r="E5" s="28">
        <v>120.53</v>
      </c>
      <c r="F5" s="25">
        <f>E5*C5</f>
        <v>7167.9191000000001</v>
      </c>
    </row>
    <row r="6" spans="1:7" ht="89.25">
      <c r="A6" s="23" t="s">
        <v>58</v>
      </c>
      <c r="B6" s="29" t="s">
        <v>43</v>
      </c>
      <c r="C6" s="27">
        <v>29.74</v>
      </c>
      <c r="D6" s="28" t="s">
        <v>44</v>
      </c>
      <c r="E6" s="28">
        <v>223.35</v>
      </c>
      <c r="F6" s="25">
        <f t="shared" ref="F6:F14" si="0">E6*C6</f>
        <v>6642.4289999999992</v>
      </c>
    </row>
    <row r="7" spans="1:7" ht="63.75">
      <c r="A7" s="23" t="s">
        <v>60</v>
      </c>
      <c r="B7" s="26" t="s">
        <v>46</v>
      </c>
      <c r="C7" s="27">
        <v>49.56</v>
      </c>
      <c r="D7" s="28" t="s">
        <v>44</v>
      </c>
      <c r="E7" s="28">
        <v>1149.1199999999999</v>
      </c>
      <c r="F7" s="25">
        <f t="shared" si="0"/>
        <v>56950.387199999997</v>
      </c>
    </row>
    <row r="8" spans="1:7" ht="102">
      <c r="A8" s="23" t="s">
        <v>15</v>
      </c>
      <c r="B8" s="26" t="s">
        <v>48</v>
      </c>
      <c r="C8" s="27">
        <v>50.98</v>
      </c>
      <c r="D8" s="28" t="s">
        <v>44</v>
      </c>
      <c r="E8" s="28">
        <v>5829</v>
      </c>
      <c r="F8" s="25">
        <f t="shared" si="0"/>
        <v>297162.42</v>
      </c>
    </row>
    <row r="9" spans="1:7" ht="18.75">
      <c r="A9" s="23">
        <v>5</v>
      </c>
      <c r="B9" s="30" t="s">
        <v>49</v>
      </c>
      <c r="C9" s="27"/>
      <c r="D9" s="28"/>
      <c r="E9" s="28"/>
      <c r="F9" s="25">
        <f t="shared" si="0"/>
        <v>0</v>
      </c>
    </row>
    <row r="10" spans="1:7" ht="15.75">
      <c r="A10" s="23">
        <v>6</v>
      </c>
      <c r="B10" s="26" t="s">
        <v>164</v>
      </c>
      <c r="C10" s="27">
        <v>29.74</v>
      </c>
      <c r="D10" s="28" t="s">
        <v>44</v>
      </c>
      <c r="E10" s="28">
        <v>461.12</v>
      </c>
      <c r="F10" s="25">
        <f t="shared" si="0"/>
        <v>13713.708799999999</v>
      </c>
    </row>
    <row r="11" spans="1:7" ht="15.75">
      <c r="A11" s="23">
        <v>7</v>
      </c>
      <c r="B11" s="26" t="s">
        <v>149</v>
      </c>
      <c r="C11" s="27">
        <v>21.92</v>
      </c>
      <c r="D11" s="28" t="s">
        <v>44</v>
      </c>
      <c r="E11" s="28">
        <v>778.47</v>
      </c>
      <c r="F11" s="25">
        <f t="shared" si="0"/>
        <v>17064.062400000003</v>
      </c>
    </row>
    <row r="12" spans="1:7" ht="15.75">
      <c r="A12" s="23">
        <v>8</v>
      </c>
      <c r="B12" s="26" t="s">
        <v>110</v>
      </c>
      <c r="C12" s="27">
        <v>49.56</v>
      </c>
      <c r="D12" s="28" t="s">
        <v>44</v>
      </c>
      <c r="E12" s="28">
        <v>637.20000000000005</v>
      </c>
      <c r="F12" s="25">
        <f t="shared" si="0"/>
        <v>31579.632000000005</v>
      </c>
    </row>
    <row r="13" spans="1:7" ht="15.75">
      <c r="A13" s="23">
        <v>9</v>
      </c>
      <c r="B13" s="26" t="s">
        <v>165</v>
      </c>
      <c r="C13" s="27">
        <v>43.84</v>
      </c>
      <c r="D13" s="28" t="s">
        <v>44</v>
      </c>
      <c r="E13" s="28">
        <v>518.12</v>
      </c>
      <c r="F13" s="25">
        <f t="shared" si="0"/>
        <v>22714.380800000003</v>
      </c>
    </row>
    <row r="14" spans="1:7" ht="15.75">
      <c r="A14" s="23">
        <v>11</v>
      </c>
      <c r="B14" s="26" t="s">
        <v>54</v>
      </c>
      <c r="C14" s="27">
        <v>59.47</v>
      </c>
      <c r="D14" s="28" t="s">
        <v>44</v>
      </c>
      <c r="E14" s="28">
        <v>169.46</v>
      </c>
      <c r="F14" s="25">
        <f t="shared" si="0"/>
        <v>10077.7862</v>
      </c>
    </row>
    <row r="15" spans="1:7">
      <c r="A15" s="31"/>
      <c r="B15" s="275" t="s">
        <v>28</v>
      </c>
      <c r="C15" s="276"/>
      <c r="D15" s="276"/>
      <c r="E15" s="277"/>
      <c r="F15" s="32">
        <f>SUM(F5:F14)</f>
        <v>463072.72549999994</v>
      </c>
    </row>
    <row r="16" spans="1:7">
      <c r="A16" s="33"/>
      <c r="B16" s="34"/>
      <c r="C16" s="34"/>
      <c r="D16" s="34"/>
      <c r="E16" s="34"/>
      <c r="F16" s="35"/>
    </row>
    <row r="17" spans="1:6">
      <c r="A17" s="33"/>
      <c r="B17" s="34"/>
      <c r="C17" s="34"/>
      <c r="D17" s="34"/>
      <c r="E17" s="34"/>
      <c r="F17" s="35"/>
    </row>
    <row r="18" spans="1:6" ht="43.5" customHeight="1">
      <c r="B18" s="254" t="s">
        <v>55</v>
      </c>
      <c r="C18" s="254"/>
      <c r="D18" s="254"/>
      <c r="E18" s="254"/>
      <c r="F18" s="254"/>
    </row>
    <row r="21" spans="1:6" ht="41.25" customHeight="1"/>
  </sheetData>
  <mergeCells count="5">
    <mergeCell ref="A1:F1"/>
    <mergeCell ref="A2:F2"/>
    <mergeCell ref="A3:F3"/>
    <mergeCell ref="B15:E15"/>
    <mergeCell ref="B18:F18"/>
  </mergeCells>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G27"/>
  <sheetViews>
    <sheetView topLeftCell="A19" workbookViewId="0">
      <selection activeCell="A21" sqref="A21:XFD21"/>
    </sheetView>
  </sheetViews>
  <sheetFormatPr defaultRowHeight="15"/>
  <cols>
    <col min="1" max="1" width="10.5703125" style="11" bestFit="1" customWidth="1"/>
    <col min="2" max="2" width="52.85546875" style="11" customWidth="1"/>
    <col min="3" max="3" width="10" style="10" customWidth="1"/>
    <col min="4" max="4" width="7.5703125" style="10" customWidth="1"/>
    <col min="5" max="5" width="14.7109375" style="10" customWidth="1"/>
    <col min="6" max="6" width="12.5703125" style="10" customWidth="1"/>
    <col min="7" max="16384" width="9.140625" style="1"/>
  </cols>
  <sheetData>
    <row r="1" spans="1:6" ht="18.75">
      <c r="A1" s="256" t="s">
        <v>0</v>
      </c>
      <c r="B1" s="256"/>
      <c r="C1" s="256"/>
      <c r="D1" s="256"/>
      <c r="E1" s="256"/>
      <c r="F1" s="256"/>
    </row>
    <row r="2" spans="1:6" ht="18.75">
      <c r="A2" s="256" t="s">
        <v>1</v>
      </c>
      <c r="B2" s="256"/>
      <c r="C2" s="256"/>
      <c r="D2" s="256"/>
      <c r="E2" s="256"/>
      <c r="F2" s="256"/>
    </row>
    <row r="3" spans="1:6" ht="36.75" customHeight="1">
      <c r="A3" s="311" t="s">
        <v>566</v>
      </c>
      <c r="B3" s="312"/>
      <c r="C3" s="312"/>
      <c r="D3" s="312"/>
      <c r="E3" s="312"/>
      <c r="F3" s="313"/>
    </row>
    <row r="4" spans="1:6">
      <c r="A4" s="7" t="s">
        <v>2</v>
      </c>
      <c r="B4" s="7" t="s">
        <v>3</v>
      </c>
      <c r="C4" s="184" t="s">
        <v>4</v>
      </c>
      <c r="D4" s="184" t="s">
        <v>5</v>
      </c>
      <c r="E4" s="184" t="s">
        <v>6</v>
      </c>
      <c r="F4" s="184" t="s">
        <v>7</v>
      </c>
    </row>
    <row r="5" spans="1:6" ht="173.25">
      <c r="A5" s="8" t="s">
        <v>469</v>
      </c>
      <c r="B5" s="8" t="s">
        <v>9</v>
      </c>
      <c r="C5" s="186">
        <v>54.37</v>
      </c>
      <c r="D5" s="187" t="s">
        <v>10</v>
      </c>
      <c r="E5" s="187">
        <v>120.53</v>
      </c>
      <c r="F5" s="186">
        <f t="shared" ref="F5:F12" si="0">ROUND(C5*E5,0)</f>
        <v>6553</v>
      </c>
    </row>
    <row r="6" spans="1:6" ht="110.25">
      <c r="A6" s="8" t="s">
        <v>470</v>
      </c>
      <c r="B6" s="8" t="s">
        <v>12</v>
      </c>
      <c r="C6" s="186">
        <v>3.4</v>
      </c>
      <c r="D6" s="187" t="s">
        <v>10</v>
      </c>
      <c r="E6" s="187">
        <v>223.35</v>
      </c>
      <c r="F6" s="186">
        <f t="shared" si="0"/>
        <v>759</v>
      </c>
    </row>
    <row r="7" spans="1:6" ht="94.5">
      <c r="A7" s="8" t="s">
        <v>471</v>
      </c>
      <c r="B7" s="8" t="s">
        <v>14</v>
      </c>
      <c r="C7" s="186">
        <v>5.71</v>
      </c>
      <c r="D7" s="187" t="s">
        <v>10</v>
      </c>
      <c r="E7" s="184">
        <v>1149.1199999999999</v>
      </c>
      <c r="F7" s="185">
        <f t="shared" si="0"/>
        <v>6561</v>
      </c>
    </row>
    <row r="8" spans="1:6" ht="126">
      <c r="A8" s="8" t="s">
        <v>472</v>
      </c>
      <c r="B8" s="8" t="s">
        <v>274</v>
      </c>
      <c r="C8" s="184">
        <v>5.0999999999999996</v>
      </c>
      <c r="D8" s="184" t="s">
        <v>10</v>
      </c>
      <c r="E8" s="184">
        <v>5358.83</v>
      </c>
      <c r="F8" s="185">
        <f t="shared" si="0"/>
        <v>27330</v>
      </c>
    </row>
    <row r="9" spans="1:6" ht="126">
      <c r="A9" s="8" t="s">
        <v>473</v>
      </c>
      <c r="B9" s="8" t="s">
        <v>116</v>
      </c>
      <c r="C9" s="186">
        <v>50.98</v>
      </c>
      <c r="D9" s="187" t="s">
        <v>10</v>
      </c>
      <c r="E9" s="184">
        <v>2502.14</v>
      </c>
      <c r="F9" s="185">
        <f t="shared" si="0"/>
        <v>127559</v>
      </c>
    </row>
    <row r="10" spans="1:6" ht="94.5">
      <c r="A10" s="8" t="s">
        <v>474</v>
      </c>
      <c r="B10" s="8" t="s">
        <v>118</v>
      </c>
      <c r="C10" s="186">
        <v>167.29</v>
      </c>
      <c r="D10" s="187" t="s">
        <v>352</v>
      </c>
      <c r="E10" s="184">
        <v>202.64</v>
      </c>
      <c r="F10" s="185">
        <f t="shared" si="0"/>
        <v>33900</v>
      </c>
    </row>
    <row r="11" spans="1:6" ht="173.25">
      <c r="A11" s="8" t="s">
        <v>475</v>
      </c>
      <c r="B11" s="8" t="s">
        <v>476</v>
      </c>
      <c r="C11" s="186">
        <v>33.46</v>
      </c>
      <c r="D11" s="187" t="s">
        <v>352</v>
      </c>
      <c r="E11" s="184">
        <v>1472.6</v>
      </c>
      <c r="F11" s="185">
        <f t="shared" si="0"/>
        <v>49273</v>
      </c>
    </row>
    <row r="12" spans="1:6" ht="78.75">
      <c r="A12" s="8" t="s">
        <v>477</v>
      </c>
      <c r="B12" s="8" t="s">
        <v>478</v>
      </c>
      <c r="C12" s="186">
        <v>167.29</v>
      </c>
      <c r="D12" s="187" t="s">
        <v>352</v>
      </c>
      <c r="E12" s="184">
        <v>75.900000000000006</v>
      </c>
      <c r="F12" s="185">
        <f t="shared" si="0"/>
        <v>12697</v>
      </c>
    </row>
    <row r="13" spans="1:6" ht="31.5">
      <c r="A13" s="8" t="s">
        <v>479</v>
      </c>
      <c r="B13" s="8" t="s">
        <v>480</v>
      </c>
      <c r="C13" s="186"/>
      <c r="D13" s="187"/>
      <c r="E13" s="184"/>
      <c r="F13" s="185"/>
    </row>
    <row r="14" spans="1:6" ht="15.75">
      <c r="A14" s="8"/>
      <c r="B14" s="8" t="s">
        <v>481</v>
      </c>
      <c r="C14" s="186">
        <v>271.83999999999997</v>
      </c>
      <c r="D14" s="187" t="s">
        <v>352</v>
      </c>
      <c r="E14" s="184">
        <v>827.33</v>
      </c>
      <c r="F14" s="185">
        <f>C14*E14</f>
        <v>224901.3872</v>
      </c>
    </row>
    <row r="15" spans="1:6" ht="15.75">
      <c r="A15" s="8">
        <v>10</v>
      </c>
      <c r="B15" s="8" t="s">
        <v>17</v>
      </c>
      <c r="C15" s="188"/>
      <c r="D15" s="188"/>
      <c r="E15" s="184"/>
      <c r="F15" s="186"/>
    </row>
    <row r="16" spans="1:6" ht="15.75">
      <c r="A16" s="9" t="s">
        <v>18</v>
      </c>
      <c r="B16" s="8" t="s">
        <v>421</v>
      </c>
      <c r="C16" s="185">
        <v>25.18</v>
      </c>
      <c r="D16" s="184" t="s">
        <v>10</v>
      </c>
      <c r="E16" s="184">
        <v>813.85</v>
      </c>
      <c r="F16" s="186">
        <f>C16*E16</f>
        <v>20492.742999999999</v>
      </c>
    </row>
    <row r="17" spans="1:7" ht="15.75">
      <c r="A17" s="8" t="s">
        <v>20</v>
      </c>
      <c r="B17" s="8" t="s">
        <v>422</v>
      </c>
      <c r="C17" s="185">
        <v>3.4</v>
      </c>
      <c r="D17" s="184" t="s">
        <v>10</v>
      </c>
      <c r="E17" s="184">
        <v>482.08</v>
      </c>
      <c r="F17" s="186">
        <f t="shared" ref="F17:F20" si="1">C17*E17</f>
        <v>1639.0719999999999</v>
      </c>
    </row>
    <row r="18" spans="1:7" ht="15.75">
      <c r="A18" s="8" t="s">
        <v>22</v>
      </c>
      <c r="B18" s="8" t="s">
        <v>452</v>
      </c>
      <c r="C18" s="185">
        <v>56.7</v>
      </c>
      <c r="D18" s="184" t="s">
        <v>10</v>
      </c>
      <c r="E18" s="184">
        <v>752.51</v>
      </c>
      <c r="F18" s="186">
        <f t="shared" si="1"/>
        <v>42667.317000000003</v>
      </c>
    </row>
    <row r="19" spans="1:7" ht="15.75">
      <c r="A19" s="8" t="s">
        <v>24</v>
      </c>
      <c r="B19" s="8" t="s">
        <v>453</v>
      </c>
      <c r="C19" s="185">
        <v>4.5999999999999996</v>
      </c>
      <c r="D19" s="184" t="s">
        <v>10</v>
      </c>
      <c r="E19" s="184">
        <v>434.67</v>
      </c>
      <c r="F19" s="186">
        <f t="shared" si="1"/>
        <v>1999.482</v>
      </c>
    </row>
    <row r="20" spans="1:7" ht="15.75">
      <c r="A20" s="8" t="s">
        <v>26</v>
      </c>
      <c r="B20" s="8" t="s">
        <v>27</v>
      </c>
      <c r="C20" s="185">
        <v>54.37</v>
      </c>
      <c r="D20" s="184" t="s">
        <v>10</v>
      </c>
      <c r="E20" s="184">
        <v>177.16</v>
      </c>
      <c r="F20" s="186">
        <f t="shared" si="1"/>
        <v>9632.1891999999989</v>
      </c>
    </row>
    <row r="21" spans="1:7" s="203" customFormat="1" ht="15.75">
      <c r="A21" s="199"/>
      <c r="B21" s="199"/>
      <c r="C21" s="207"/>
      <c r="D21" s="207"/>
      <c r="E21" s="207" t="s">
        <v>28</v>
      </c>
      <c r="F21" s="193">
        <f>SUM(F5:F20)</f>
        <v>565964.19039999996</v>
      </c>
    </row>
    <row r="22" spans="1:7" ht="19.5" hidden="1" customHeight="1">
      <c r="A22" s="10"/>
      <c r="B22" s="10"/>
      <c r="E22" s="186" t="s">
        <v>29</v>
      </c>
      <c r="F22" s="186">
        <f>F21*12/100</f>
        <v>67915.702848000001</v>
      </c>
    </row>
    <row r="23" spans="1:7" ht="19.5" hidden="1" customHeight="1">
      <c r="A23" s="10"/>
      <c r="B23" s="10"/>
      <c r="E23" s="186"/>
      <c r="F23" s="186">
        <f>F22+F21</f>
        <v>633879.89324799995</v>
      </c>
    </row>
    <row r="24" spans="1:7" ht="19.5" hidden="1" customHeight="1">
      <c r="A24" s="10"/>
      <c r="B24" s="10"/>
      <c r="E24" s="186" t="s">
        <v>30</v>
      </c>
      <c r="F24" s="186">
        <f>F23*1/100</f>
        <v>6338.7989324799992</v>
      </c>
    </row>
    <row r="25" spans="1:7" ht="19.5" hidden="1" customHeight="1">
      <c r="A25" s="10"/>
      <c r="B25" s="10"/>
      <c r="E25" s="186" t="s">
        <v>31</v>
      </c>
      <c r="F25" s="186">
        <f>F24+F23</f>
        <v>640218.69218047999</v>
      </c>
    </row>
    <row r="26" spans="1:7" ht="21" customHeight="1"/>
    <row r="27" spans="1:7" ht="50.25" customHeight="1">
      <c r="B27" s="257" t="s">
        <v>482</v>
      </c>
      <c r="C27" s="257"/>
      <c r="D27" s="257"/>
      <c r="E27" s="257"/>
      <c r="F27" s="257"/>
      <c r="G27" s="2"/>
    </row>
  </sheetData>
  <mergeCells count="4">
    <mergeCell ref="A1:F1"/>
    <mergeCell ref="A2:F2"/>
    <mergeCell ref="A3:F3"/>
    <mergeCell ref="B27:F27"/>
  </mergeCells>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G21"/>
  <sheetViews>
    <sheetView topLeftCell="A13" workbookViewId="0">
      <selection activeCell="B15" sqref="B15:E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24.75" customHeight="1">
      <c r="A3" s="252" t="s">
        <v>233</v>
      </c>
      <c r="B3" s="252"/>
      <c r="C3" s="252"/>
      <c r="D3" s="252"/>
      <c r="E3" s="252"/>
      <c r="F3" s="252"/>
      <c r="G3" s="21"/>
    </row>
    <row r="4" spans="1:7">
      <c r="A4" s="22" t="s">
        <v>34</v>
      </c>
      <c r="B4" s="22" t="s">
        <v>35</v>
      </c>
      <c r="C4" s="22" t="s">
        <v>36</v>
      </c>
      <c r="D4" s="22" t="s">
        <v>5</v>
      </c>
      <c r="E4" s="22" t="s">
        <v>6</v>
      </c>
      <c r="F4" s="22" t="s">
        <v>7</v>
      </c>
    </row>
    <row r="5" spans="1:7" ht="114.75">
      <c r="A5" s="23" t="s">
        <v>57</v>
      </c>
      <c r="B5" s="26" t="s">
        <v>40</v>
      </c>
      <c r="C5" s="27">
        <v>129.52000000000001</v>
      </c>
      <c r="D5" s="28" t="s">
        <v>41</v>
      </c>
      <c r="E5" s="28">
        <v>120.53</v>
      </c>
      <c r="F5" s="25">
        <f>E5*C5</f>
        <v>15611.045600000001</v>
      </c>
    </row>
    <row r="6" spans="1:7" ht="89.25">
      <c r="A6" s="23" t="s">
        <v>58</v>
      </c>
      <c r="B6" s="29" t="s">
        <v>43</v>
      </c>
      <c r="C6" s="27">
        <v>41.64</v>
      </c>
      <c r="D6" s="28" t="s">
        <v>44</v>
      </c>
      <c r="E6" s="28">
        <v>223.35</v>
      </c>
      <c r="F6" s="25">
        <f t="shared" ref="F6:F14" si="0">E6*C6</f>
        <v>9300.2939999999999</v>
      </c>
    </row>
    <row r="7" spans="1:7" ht="63.75">
      <c r="A7" s="23" t="s">
        <v>60</v>
      </c>
      <c r="B7" s="26" t="s">
        <v>46</v>
      </c>
      <c r="C7" s="27">
        <v>69.39</v>
      </c>
      <c r="D7" s="28" t="s">
        <v>44</v>
      </c>
      <c r="E7" s="28">
        <v>1149.1199999999999</v>
      </c>
      <c r="F7" s="25">
        <f t="shared" si="0"/>
        <v>79737.436799999996</v>
      </c>
    </row>
    <row r="8" spans="1:7" ht="102">
      <c r="A8" s="23" t="s">
        <v>15</v>
      </c>
      <c r="B8" s="26" t="s">
        <v>48</v>
      </c>
      <c r="C8" s="27">
        <v>69.39</v>
      </c>
      <c r="D8" s="28" t="s">
        <v>44</v>
      </c>
      <c r="E8" s="28">
        <v>5829</v>
      </c>
      <c r="F8" s="25">
        <f t="shared" si="0"/>
        <v>404474.31</v>
      </c>
    </row>
    <row r="9" spans="1:7" ht="18.75">
      <c r="A9" s="23">
        <v>5</v>
      </c>
      <c r="B9" s="30" t="s">
        <v>49</v>
      </c>
      <c r="C9" s="27"/>
      <c r="D9" s="28"/>
      <c r="E9" s="28"/>
      <c r="F9" s="25">
        <f t="shared" si="0"/>
        <v>0</v>
      </c>
    </row>
    <row r="10" spans="1:7" ht="15.75">
      <c r="A10" s="23">
        <v>6</v>
      </c>
      <c r="B10" s="26" t="s">
        <v>63</v>
      </c>
      <c r="C10" s="27">
        <v>29.78</v>
      </c>
      <c r="D10" s="28" t="s">
        <v>44</v>
      </c>
      <c r="E10" s="28">
        <v>880.61</v>
      </c>
      <c r="F10" s="25">
        <f t="shared" si="0"/>
        <v>26224.5658</v>
      </c>
    </row>
    <row r="11" spans="1:7" ht="15.75">
      <c r="A11" s="23">
        <v>7</v>
      </c>
      <c r="B11" s="26" t="s">
        <v>213</v>
      </c>
      <c r="C11" s="27">
        <v>41.64</v>
      </c>
      <c r="D11" s="28" t="s">
        <v>44</v>
      </c>
      <c r="E11" s="28">
        <v>450.47</v>
      </c>
      <c r="F11" s="25">
        <f t="shared" si="0"/>
        <v>18757.570800000001</v>
      </c>
    </row>
    <row r="12" spans="1:7" ht="15.75">
      <c r="A12" s="23">
        <v>8</v>
      </c>
      <c r="B12" s="26" t="s">
        <v>165</v>
      </c>
      <c r="C12" s="27">
        <v>69.39</v>
      </c>
      <c r="D12" s="28" t="s">
        <v>44</v>
      </c>
      <c r="E12" s="28">
        <v>831.81</v>
      </c>
      <c r="F12" s="25">
        <f t="shared" si="0"/>
        <v>57719.295899999997</v>
      </c>
    </row>
    <row r="13" spans="1:7" ht="15.75">
      <c r="A13" s="23">
        <v>9</v>
      </c>
      <c r="B13" s="26" t="s">
        <v>234</v>
      </c>
      <c r="C13" s="27">
        <v>59.56</v>
      </c>
      <c r="D13" s="28" t="s">
        <v>44</v>
      </c>
      <c r="E13" s="28">
        <v>513.67999999999995</v>
      </c>
      <c r="F13" s="25">
        <f t="shared" si="0"/>
        <v>30594.780799999997</v>
      </c>
    </row>
    <row r="14" spans="1:7" ht="15.75">
      <c r="A14" s="23">
        <v>10</v>
      </c>
      <c r="B14" s="26" t="s">
        <v>54</v>
      </c>
      <c r="C14" s="27">
        <v>129.52000000000001</v>
      </c>
      <c r="D14" s="28" t="s">
        <v>44</v>
      </c>
      <c r="E14" s="28">
        <v>177.16</v>
      </c>
      <c r="F14" s="25">
        <f t="shared" si="0"/>
        <v>22945.763200000001</v>
      </c>
    </row>
    <row r="15" spans="1:7">
      <c r="A15" s="31"/>
      <c r="B15" s="275" t="s">
        <v>28</v>
      </c>
      <c r="C15" s="276"/>
      <c r="D15" s="276"/>
      <c r="E15" s="277"/>
      <c r="F15" s="32">
        <f>SUM(F5:F14)</f>
        <v>665365.06290000002</v>
      </c>
    </row>
    <row r="16" spans="1:7">
      <c r="A16" s="33"/>
      <c r="B16" s="34"/>
      <c r="C16" s="34"/>
      <c r="D16" s="34"/>
      <c r="E16" s="34"/>
      <c r="F16" s="35"/>
    </row>
    <row r="17" spans="1:6">
      <c r="A17" s="33"/>
      <c r="B17" s="34"/>
      <c r="C17" s="34"/>
      <c r="D17" s="34"/>
      <c r="E17" s="34"/>
      <c r="F17" s="35"/>
    </row>
    <row r="18" spans="1:6" ht="43.5" customHeight="1">
      <c r="B18" s="254" t="s">
        <v>55</v>
      </c>
      <c r="C18" s="254"/>
      <c r="D18" s="254"/>
      <c r="E18" s="254"/>
      <c r="F18" s="254"/>
    </row>
    <row r="21" spans="1:6" ht="41.25" customHeight="1"/>
  </sheetData>
  <mergeCells count="5">
    <mergeCell ref="A1:F1"/>
    <mergeCell ref="A2:F2"/>
    <mergeCell ref="A3:F3"/>
    <mergeCell ref="B15:E15"/>
    <mergeCell ref="B18:F18"/>
  </mergeCells>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G21"/>
  <sheetViews>
    <sheetView topLeftCell="A10" workbookViewId="0">
      <selection activeCell="B15" sqref="B15:E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48" t="s">
        <v>0</v>
      </c>
      <c r="B1" s="249"/>
      <c r="C1" s="249"/>
      <c r="D1" s="249"/>
      <c r="E1" s="249"/>
      <c r="F1" s="249"/>
      <c r="G1" s="20"/>
    </row>
    <row r="2" spans="1:7" ht="18.75">
      <c r="A2" s="250" t="s">
        <v>1</v>
      </c>
      <c r="B2" s="251"/>
      <c r="C2" s="251"/>
      <c r="D2" s="251"/>
      <c r="E2" s="251"/>
      <c r="F2" s="251"/>
      <c r="G2" s="20"/>
    </row>
    <row r="3" spans="1:7" ht="24.75" customHeight="1">
      <c r="A3" s="252" t="s">
        <v>332</v>
      </c>
      <c r="B3" s="252"/>
      <c r="C3" s="252"/>
      <c r="D3" s="252"/>
      <c r="E3" s="252"/>
      <c r="F3" s="252"/>
      <c r="G3" s="21"/>
    </row>
    <row r="4" spans="1:7">
      <c r="A4" s="22" t="s">
        <v>34</v>
      </c>
      <c r="B4" s="22" t="s">
        <v>35</v>
      </c>
      <c r="C4" s="22" t="s">
        <v>36</v>
      </c>
      <c r="D4" s="22" t="s">
        <v>5</v>
      </c>
      <c r="E4" s="22" t="s">
        <v>6</v>
      </c>
      <c r="F4" s="22" t="s">
        <v>7</v>
      </c>
    </row>
    <row r="5" spans="1:7" ht="114.75">
      <c r="A5" s="23" t="s">
        <v>57</v>
      </c>
      <c r="B5" s="26" t="s">
        <v>40</v>
      </c>
      <c r="C5" s="27">
        <v>81.95</v>
      </c>
      <c r="D5" s="28" t="s">
        <v>41</v>
      </c>
      <c r="E5" s="28">
        <v>120.53</v>
      </c>
      <c r="F5" s="25">
        <f>E5*C5</f>
        <v>9877.433500000001</v>
      </c>
    </row>
    <row r="6" spans="1:7" ht="89.25">
      <c r="A6" s="23" t="s">
        <v>58</v>
      </c>
      <c r="B6" s="29" t="s">
        <v>43</v>
      </c>
      <c r="C6" s="27">
        <v>26.34</v>
      </c>
      <c r="D6" s="28" t="s">
        <v>44</v>
      </c>
      <c r="E6" s="28">
        <v>223.35</v>
      </c>
      <c r="F6" s="25">
        <f t="shared" ref="F6:F14" si="0">E6*C6</f>
        <v>5883.0389999999998</v>
      </c>
    </row>
    <row r="7" spans="1:7" ht="63.75">
      <c r="A7" s="23" t="s">
        <v>60</v>
      </c>
      <c r="B7" s="26" t="s">
        <v>46</v>
      </c>
      <c r="C7" s="27">
        <v>43.9</v>
      </c>
      <c r="D7" s="28" t="s">
        <v>44</v>
      </c>
      <c r="E7" s="28">
        <v>1149.1199999999999</v>
      </c>
      <c r="F7" s="25">
        <f t="shared" si="0"/>
        <v>50446.367999999995</v>
      </c>
    </row>
    <row r="8" spans="1:7" ht="102">
      <c r="A8" s="23" t="s">
        <v>15</v>
      </c>
      <c r="B8" s="26" t="s">
        <v>48</v>
      </c>
      <c r="C8" s="27">
        <v>43.9</v>
      </c>
      <c r="D8" s="28" t="s">
        <v>44</v>
      </c>
      <c r="E8" s="28">
        <v>5829</v>
      </c>
      <c r="F8" s="25">
        <f t="shared" si="0"/>
        <v>255893.1</v>
      </c>
    </row>
    <row r="9" spans="1:7" ht="18.75">
      <c r="A9" s="23">
        <v>5</v>
      </c>
      <c r="B9" s="30" t="s">
        <v>49</v>
      </c>
      <c r="C9" s="27"/>
      <c r="D9" s="28"/>
      <c r="E9" s="28"/>
      <c r="F9" s="25">
        <f t="shared" si="0"/>
        <v>0</v>
      </c>
    </row>
    <row r="10" spans="1:7" ht="15.75">
      <c r="A10" s="23">
        <v>6</v>
      </c>
      <c r="B10" s="26" t="s">
        <v>63</v>
      </c>
      <c r="C10" s="27">
        <v>18.84</v>
      </c>
      <c r="D10" s="28" t="s">
        <v>44</v>
      </c>
      <c r="E10" s="28">
        <v>880.61</v>
      </c>
      <c r="F10" s="25">
        <f t="shared" si="0"/>
        <v>16590.6924</v>
      </c>
    </row>
    <row r="11" spans="1:7" ht="15.75">
      <c r="A11" s="23">
        <v>7</v>
      </c>
      <c r="B11" s="26" t="s">
        <v>213</v>
      </c>
      <c r="C11" s="27">
        <v>26.34</v>
      </c>
      <c r="D11" s="28" t="s">
        <v>44</v>
      </c>
      <c r="E11" s="28">
        <v>450.47</v>
      </c>
      <c r="F11" s="25">
        <f t="shared" si="0"/>
        <v>11865.379800000001</v>
      </c>
    </row>
    <row r="12" spans="1:7" ht="15.75">
      <c r="A12" s="23">
        <v>8</v>
      </c>
      <c r="B12" s="26" t="s">
        <v>53</v>
      </c>
      <c r="C12" s="27">
        <v>43.9</v>
      </c>
      <c r="D12" s="28" t="s">
        <v>44</v>
      </c>
      <c r="E12" s="28">
        <v>831.81</v>
      </c>
      <c r="F12" s="25">
        <f t="shared" si="0"/>
        <v>36516.458999999995</v>
      </c>
    </row>
    <row r="13" spans="1:7" ht="15.75">
      <c r="A13" s="23">
        <v>9</v>
      </c>
      <c r="B13" s="26" t="s">
        <v>52</v>
      </c>
      <c r="C13" s="27">
        <v>37.68</v>
      </c>
      <c r="D13" s="28" t="s">
        <v>44</v>
      </c>
      <c r="E13" s="28">
        <v>513.67999999999995</v>
      </c>
      <c r="F13" s="25">
        <f t="shared" si="0"/>
        <v>19355.462399999997</v>
      </c>
    </row>
    <row r="14" spans="1:7" ht="15.75">
      <c r="A14" s="23">
        <v>11</v>
      </c>
      <c r="B14" s="26" t="s">
        <v>54</v>
      </c>
      <c r="C14" s="27">
        <v>81.95</v>
      </c>
      <c r="D14" s="28" t="s">
        <v>44</v>
      </c>
      <c r="E14" s="28">
        <v>177.16</v>
      </c>
      <c r="F14" s="25">
        <f t="shared" si="0"/>
        <v>14518.262000000001</v>
      </c>
    </row>
    <row r="15" spans="1:7">
      <c r="A15" s="31"/>
      <c r="B15" s="275" t="s">
        <v>28</v>
      </c>
      <c r="C15" s="276"/>
      <c r="D15" s="276"/>
      <c r="E15" s="277"/>
      <c r="F15" s="32">
        <f>SUM(F5:F14)</f>
        <v>420946.1961</v>
      </c>
    </row>
    <row r="16" spans="1:7">
      <c r="A16" s="33"/>
      <c r="B16" s="34"/>
      <c r="C16" s="34"/>
      <c r="D16" s="34"/>
      <c r="E16" s="34"/>
      <c r="F16" s="35"/>
    </row>
    <row r="17" spans="1:6">
      <c r="A17" s="33"/>
      <c r="B17" s="34"/>
      <c r="C17" s="34"/>
      <c r="D17" s="34"/>
      <c r="E17" s="34"/>
      <c r="F17" s="35"/>
    </row>
    <row r="18" spans="1:6" ht="43.5" customHeight="1">
      <c r="B18" s="254" t="s">
        <v>55</v>
      </c>
      <c r="C18" s="254"/>
      <c r="D18" s="254"/>
      <c r="E18" s="254"/>
      <c r="F18" s="254"/>
    </row>
    <row r="21" spans="1:6" ht="41.25" customHeight="1"/>
  </sheetData>
  <mergeCells count="5">
    <mergeCell ref="A1:F1"/>
    <mergeCell ref="A2:F2"/>
    <mergeCell ref="A3:F3"/>
    <mergeCell ref="B15:E15"/>
    <mergeCell ref="B18:F18"/>
  </mergeCells>
  <pageMargins left="0.7" right="0.7" top="0.75" bottom="0.75" header="0.3" footer="0.3"/>
</worksheet>
</file>

<file path=xl/worksheets/sheet54.xml><?xml version="1.0" encoding="utf-8"?>
<worksheet xmlns="http://schemas.openxmlformats.org/spreadsheetml/2006/main" xmlns:r="http://schemas.openxmlformats.org/officeDocument/2006/relationships">
  <dimension ref="A1:F18"/>
  <sheetViews>
    <sheetView topLeftCell="A10"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48" t="s">
        <v>0</v>
      </c>
      <c r="B1" s="249"/>
      <c r="C1" s="249"/>
      <c r="D1" s="249"/>
      <c r="E1" s="249"/>
      <c r="F1" s="249"/>
    </row>
    <row r="2" spans="1:6" ht="18.75">
      <c r="A2" s="250" t="s">
        <v>1</v>
      </c>
      <c r="B2" s="251"/>
      <c r="C2" s="251"/>
      <c r="D2" s="251"/>
      <c r="E2" s="251"/>
      <c r="F2" s="251"/>
    </row>
    <row r="3" spans="1:6" ht="28.5" customHeight="1">
      <c r="A3" s="252" t="s">
        <v>567</v>
      </c>
      <c r="B3" s="252"/>
      <c r="C3" s="252"/>
      <c r="D3" s="252"/>
      <c r="E3" s="252"/>
      <c r="F3" s="252"/>
    </row>
    <row r="4" spans="1:6">
      <c r="A4" s="22" t="s">
        <v>34</v>
      </c>
      <c r="B4" s="22" t="s">
        <v>35</v>
      </c>
      <c r="C4" s="22" t="s">
        <v>36</v>
      </c>
      <c r="D4" s="22" t="s">
        <v>5</v>
      </c>
      <c r="E4" s="22" t="s">
        <v>6</v>
      </c>
      <c r="F4" s="22" t="s">
        <v>7</v>
      </c>
    </row>
    <row r="5" spans="1:6" ht="92.25" customHeight="1">
      <c r="A5" s="23" t="s">
        <v>57</v>
      </c>
      <c r="B5" s="73" t="s">
        <v>40</v>
      </c>
      <c r="C5" s="27">
        <v>114.7</v>
      </c>
      <c r="D5" s="28" t="s">
        <v>41</v>
      </c>
      <c r="E5" s="28">
        <v>120.53</v>
      </c>
      <c r="F5" s="27">
        <f>C5*E5</f>
        <v>13824.791000000001</v>
      </c>
    </row>
    <row r="6" spans="1:6" ht="84">
      <c r="A6" s="23" t="s">
        <v>58</v>
      </c>
      <c r="B6" s="117" t="s">
        <v>43</v>
      </c>
      <c r="C6" s="27">
        <v>57.35</v>
      </c>
      <c r="D6" s="28" t="s">
        <v>44</v>
      </c>
      <c r="E6" s="28">
        <v>223.35</v>
      </c>
      <c r="F6" s="27">
        <f t="shared" ref="F6:F14" si="0">C6*E6</f>
        <v>12809.122499999999</v>
      </c>
    </row>
    <row r="7" spans="1:6" ht="60">
      <c r="A7" s="23" t="s">
        <v>60</v>
      </c>
      <c r="B7" s="73" t="s">
        <v>46</v>
      </c>
      <c r="C7" s="27">
        <v>95.59</v>
      </c>
      <c r="D7" s="28" t="s">
        <v>44</v>
      </c>
      <c r="E7" s="28">
        <v>1149.1199999999999</v>
      </c>
      <c r="F7" s="27">
        <f t="shared" si="0"/>
        <v>109844.3808</v>
      </c>
    </row>
    <row r="8" spans="1:6" ht="96">
      <c r="A8" s="23" t="s">
        <v>15</v>
      </c>
      <c r="B8" s="73" t="s">
        <v>72</v>
      </c>
      <c r="C8" s="27">
        <v>95.59</v>
      </c>
      <c r="D8" s="28" t="s">
        <v>44</v>
      </c>
      <c r="E8" s="27">
        <v>5829</v>
      </c>
      <c r="F8" s="27">
        <f t="shared" si="0"/>
        <v>557194.11</v>
      </c>
    </row>
    <row r="9" spans="1:6">
      <c r="A9" s="23">
        <v>5</v>
      </c>
      <c r="B9" s="73" t="s">
        <v>49</v>
      </c>
      <c r="C9" s="27"/>
      <c r="D9" s="28"/>
      <c r="E9" s="28"/>
      <c r="F9" s="27">
        <f t="shared" si="0"/>
        <v>0</v>
      </c>
    </row>
    <row r="10" spans="1:6" ht="15.75">
      <c r="A10" s="23">
        <v>6</v>
      </c>
      <c r="B10" s="73" t="s">
        <v>63</v>
      </c>
      <c r="C10" s="27">
        <v>41.01</v>
      </c>
      <c r="D10" s="28" t="s">
        <v>44</v>
      </c>
      <c r="E10" s="28">
        <v>813.85</v>
      </c>
      <c r="F10" s="27">
        <f t="shared" si="0"/>
        <v>33375.988499999999</v>
      </c>
    </row>
    <row r="11" spans="1:6" ht="15.75">
      <c r="A11" s="23">
        <v>7</v>
      </c>
      <c r="B11" s="73" t="s">
        <v>213</v>
      </c>
      <c r="C11" s="27">
        <v>57.35</v>
      </c>
      <c r="D11" s="28" t="s">
        <v>44</v>
      </c>
      <c r="E11" s="28">
        <v>482.08</v>
      </c>
      <c r="F11" s="27">
        <f t="shared" si="0"/>
        <v>27647.288</v>
      </c>
    </row>
    <row r="12" spans="1:6" ht="15.75">
      <c r="A12" s="23">
        <v>8</v>
      </c>
      <c r="B12" s="73" t="s">
        <v>53</v>
      </c>
      <c r="C12" s="27">
        <v>95.59</v>
      </c>
      <c r="D12" s="28" t="s">
        <v>44</v>
      </c>
      <c r="E12" s="28">
        <v>752.51</v>
      </c>
      <c r="F12" s="27">
        <f t="shared" si="0"/>
        <v>71932.430900000007</v>
      </c>
    </row>
    <row r="13" spans="1:6" ht="15.75">
      <c r="A13" s="23">
        <v>9</v>
      </c>
      <c r="B13" s="73" t="s">
        <v>52</v>
      </c>
      <c r="C13" s="27">
        <v>82.02</v>
      </c>
      <c r="D13" s="28" t="s">
        <v>44</v>
      </c>
      <c r="E13" s="28">
        <v>434.67</v>
      </c>
      <c r="F13" s="27">
        <f t="shared" si="0"/>
        <v>35651.633399999999</v>
      </c>
    </row>
    <row r="14" spans="1:6" ht="15.75">
      <c r="A14" s="23">
        <v>10</v>
      </c>
      <c r="B14" s="73" t="s">
        <v>54</v>
      </c>
      <c r="C14" s="27">
        <v>114.7</v>
      </c>
      <c r="D14" s="28" t="s">
        <v>44</v>
      </c>
      <c r="E14" s="28">
        <v>177.16</v>
      </c>
      <c r="F14" s="27">
        <f t="shared" si="0"/>
        <v>20320.252</v>
      </c>
    </row>
    <row r="15" spans="1:6">
      <c r="A15" s="31"/>
      <c r="B15" s="275" t="s">
        <v>90</v>
      </c>
      <c r="C15" s="276"/>
      <c r="D15" s="276"/>
      <c r="E15" s="277"/>
      <c r="F15" s="32">
        <f>SUM(F5:F14)</f>
        <v>882599.99710000004</v>
      </c>
    </row>
    <row r="16" spans="1:6">
      <c r="A16" s="76"/>
      <c r="B16" s="77"/>
      <c r="C16" s="77"/>
      <c r="D16" s="77"/>
      <c r="E16" s="77"/>
      <c r="F16" s="35"/>
    </row>
    <row r="17" spans="1:6">
      <c r="A17" s="76"/>
      <c r="B17" s="77"/>
      <c r="C17" s="77"/>
      <c r="D17" s="77"/>
      <c r="E17" s="77"/>
      <c r="F17" s="35"/>
    </row>
    <row r="18" spans="1:6" ht="41.25" customHeight="1">
      <c r="B18" s="254" t="s">
        <v>177</v>
      </c>
      <c r="C18" s="254"/>
      <c r="D18" s="254"/>
      <c r="E18" s="254"/>
      <c r="F18" s="254"/>
    </row>
  </sheetData>
  <mergeCells count="5">
    <mergeCell ref="A1:F1"/>
    <mergeCell ref="A2:F2"/>
    <mergeCell ref="A3:F3"/>
    <mergeCell ref="B15:E15"/>
    <mergeCell ref="B18:F18"/>
  </mergeCells>
  <pageMargins left="0.7" right="0.7" top="0.75" bottom="0.75" header="0.3" footer="0.3"/>
</worksheet>
</file>

<file path=xl/worksheets/sheet55.xml><?xml version="1.0" encoding="utf-8"?>
<worksheet xmlns="http://schemas.openxmlformats.org/spreadsheetml/2006/main" xmlns:r="http://schemas.openxmlformats.org/officeDocument/2006/relationships">
  <dimension ref="A1:F18"/>
  <sheetViews>
    <sheetView topLeftCell="A7" workbookViewId="0">
      <selection activeCell="F17" sqref="F1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48" t="s">
        <v>0</v>
      </c>
      <c r="B1" s="249"/>
      <c r="C1" s="249"/>
      <c r="D1" s="249"/>
      <c r="E1" s="249"/>
      <c r="F1" s="249"/>
    </row>
    <row r="2" spans="1:6" ht="18.75">
      <c r="A2" s="250" t="s">
        <v>1</v>
      </c>
      <c r="B2" s="251"/>
      <c r="C2" s="251"/>
      <c r="D2" s="251"/>
      <c r="E2" s="251"/>
      <c r="F2" s="251"/>
    </row>
    <row r="3" spans="1:6" ht="28.5" customHeight="1">
      <c r="A3" s="252" t="s">
        <v>333</v>
      </c>
      <c r="B3" s="252"/>
      <c r="C3" s="252"/>
      <c r="D3" s="252"/>
      <c r="E3" s="252"/>
      <c r="F3" s="252"/>
    </row>
    <row r="4" spans="1:6">
      <c r="A4" s="22" t="s">
        <v>34</v>
      </c>
      <c r="B4" s="22" t="s">
        <v>35</v>
      </c>
      <c r="C4" s="22" t="s">
        <v>36</v>
      </c>
      <c r="D4" s="22" t="s">
        <v>5</v>
      </c>
      <c r="E4" s="22" t="s">
        <v>6</v>
      </c>
      <c r="F4" s="22" t="s">
        <v>7</v>
      </c>
    </row>
    <row r="5" spans="1:6" ht="92.25" customHeight="1">
      <c r="A5" s="23" t="s">
        <v>57</v>
      </c>
      <c r="B5" s="73" t="s">
        <v>40</v>
      </c>
      <c r="C5" s="27">
        <v>97.48</v>
      </c>
      <c r="D5" s="28" t="s">
        <v>41</v>
      </c>
      <c r="E5" s="28">
        <v>120.53</v>
      </c>
      <c r="F5" s="27">
        <f>C5*E5</f>
        <v>11749.2644</v>
      </c>
    </row>
    <row r="6" spans="1:6" ht="84">
      <c r="A6" s="23" t="s">
        <v>58</v>
      </c>
      <c r="B6" s="117" t="s">
        <v>43</v>
      </c>
      <c r="C6" s="27">
        <v>32.22</v>
      </c>
      <c r="D6" s="28" t="s">
        <v>44</v>
      </c>
      <c r="E6" s="28">
        <v>223.35</v>
      </c>
      <c r="F6" s="27">
        <f t="shared" ref="F6:F14" si="0">C6*E6</f>
        <v>7196.3369999999995</v>
      </c>
    </row>
    <row r="7" spans="1:6" ht="60">
      <c r="A7" s="23" t="s">
        <v>60</v>
      </c>
      <c r="B7" s="73" t="s">
        <v>46</v>
      </c>
      <c r="C7" s="27">
        <v>53.7</v>
      </c>
      <c r="D7" s="28" t="s">
        <v>44</v>
      </c>
      <c r="E7" s="28">
        <v>1149.1199999999999</v>
      </c>
      <c r="F7" s="27">
        <f t="shared" si="0"/>
        <v>61707.743999999999</v>
      </c>
    </row>
    <row r="8" spans="1:6" ht="96">
      <c r="A8" s="23" t="s">
        <v>15</v>
      </c>
      <c r="B8" s="73" t="s">
        <v>72</v>
      </c>
      <c r="C8" s="27">
        <v>49.57</v>
      </c>
      <c r="D8" s="28" t="s">
        <v>44</v>
      </c>
      <c r="E8" s="27">
        <v>5829</v>
      </c>
      <c r="F8" s="27">
        <f t="shared" si="0"/>
        <v>288943.53000000003</v>
      </c>
    </row>
    <row r="9" spans="1:6">
      <c r="A9" s="23">
        <v>5</v>
      </c>
      <c r="B9" s="73" t="s">
        <v>49</v>
      </c>
      <c r="C9" s="27"/>
      <c r="D9" s="28"/>
      <c r="E9" s="28"/>
      <c r="F9" s="27">
        <f t="shared" si="0"/>
        <v>0</v>
      </c>
    </row>
    <row r="10" spans="1:6" ht="15.75">
      <c r="A10" s="23">
        <v>6</v>
      </c>
      <c r="B10" s="73" t="s">
        <v>197</v>
      </c>
      <c r="C10" s="27">
        <v>21.27</v>
      </c>
      <c r="D10" s="28" t="s">
        <v>44</v>
      </c>
      <c r="E10" s="28">
        <v>880.61</v>
      </c>
      <c r="F10" s="27">
        <f t="shared" si="0"/>
        <v>18730.574700000001</v>
      </c>
    </row>
    <row r="11" spans="1:6" ht="15.75">
      <c r="A11" s="23">
        <v>7</v>
      </c>
      <c r="B11" s="73" t="s">
        <v>213</v>
      </c>
      <c r="C11" s="27">
        <v>32.22</v>
      </c>
      <c r="D11" s="28" t="s">
        <v>44</v>
      </c>
      <c r="E11" s="28">
        <v>450.47</v>
      </c>
      <c r="F11" s="27">
        <f t="shared" si="0"/>
        <v>14514.143400000001</v>
      </c>
    </row>
    <row r="12" spans="1:6" ht="15.75">
      <c r="A12" s="23">
        <v>8</v>
      </c>
      <c r="B12" s="73" t="s">
        <v>53</v>
      </c>
      <c r="C12" s="27">
        <v>53.7</v>
      </c>
      <c r="D12" s="28" t="s">
        <v>44</v>
      </c>
      <c r="E12" s="28">
        <v>831.81</v>
      </c>
      <c r="F12" s="27">
        <f t="shared" si="0"/>
        <v>44668.197</v>
      </c>
    </row>
    <row r="13" spans="1:6" ht="15.75">
      <c r="A13" s="23">
        <v>9</v>
      </c>
      <c r="B13" s="73" t="s">
        <v>216</v>
      </c>
      <c r="C13" s="27">
        <v>42.54</v>
      </c>
      <c r="D13" s="28" t="s">
        <v>44</v>
      </c>
      <c r="E13" s="28">
        <v>513.67999999999995</v>
      </c>
      <c r="F13" s="27">
        <f t="shared" si="0"/>
        <v>21851.947199999999</v>
      </c>
    </row>
    <row r="14" spans="1:6" ht="15.75">
      <c r="A14" s="23">
        <v>10</v>
      </c>
      <c r="B14" s="73" t="s">
        <v>54</v>
      </c>
      <c r="C14" s="27">
        <v>97.48</v>
      </c>
      <c r="D14" s="28" t="s">
        <v>44</v>
      </c>
      <c r="E14" s="28">
        <v>177.16</v>
      </c>
      <c r="F14" s="27">
        <f t="shared" si="0"/>
        <v>17269.556800000002</v>
      </c>
    </row>
    <row r="15" spans="1:6">
      <c r="A15" s="31"/>
      <c r="B15" s="275" t="s">
        <v>90</v>
      </c>
      <c r="C15" s="276"/>
      <c r="D15" s="276"/>
      <c r="E15" s="277"/>
      <c r="F15" s="32">
        <f>SUM(F5:F14)</f>
        <v>486631.29450000002</v>
      </c>
    </row>
    <row r="16" spans="1:6">
      <c r="A16" s="76"/>
      <c r="B16" s="77"/>
      <c r="C16" s="77"/>
      <c r="D16" s="77"/>
      <c r="E16" s="77"/>
      <c r="F16" s="35"/>
    </row>
    <row r="17" spans="1:6">
      <c r="A17" s="76"/>
      <c r="B17" s="77"/>
      <c r="C17" s="77"/>
      <c r="D17" s="77"/>
      <c r="E17" s="77"/>
      <c r="F17" s="35"/>
    </row>
    <row r="18" spans="1:6" ht="41.25" customHeight="1">
      <c r="B18" s="254" t="s">
        <v>177</v>
      </c>
      <c r="C18" s="254"/>
      <c r="D18" s="254"/>
      <c r="E18" s="254"/>
      <c r="F18" s="254"/>
    </row>
  </sheetData>
  <mergeCells count="5">
    <mergeCell ref="A1:F1"/>
    <mergeCell ref="A2:F2"/>
    <mergeCell ref="A3:F3"/>
    <mergeCell ref="B15:E15"/>
    <mergeCell ref="B18:F18"/>
  </mergeCells>
  <pageMargins left="0.7" right="0.7" top="0.75" bottom="0.75" header="0.3" footer="0.3"/>
</worksheet>
</file>

<file path=xl/worksheets/sheet56.xml><?xml version="1.0" encoding="utf-8"?>
<worksheet xmlns="http://schemas.openxmlformats.org/spreadsheetml/2006/main" xmlns:r="http://schemas.openxmlformats.org/officeDocument/2006/relationships">
  <dimension ref="A1:G21"/>
  <sheetViews>
    <sheetView topLeftCell="A10" workbookViewId="0">
      <selection activeCell="F15" sqref="F15"/>
    </sheetView>
  </sheetViews>
  <sheetFormatPr defaultRowHeight="15"/>
  <cols>
    <col min="1" max="1" width="8" style="1" customWidth="1"/>
    <col min="2" max="2" width="52.42578125" style="6" customWidth="1"/>
    <col min="3" max="3" width="11" style="10" customWidth="1"/>
    <col min="4" max="4" width="7.5703125" style="10" customWidth="1"/>
    <col min="5" max="5" width="13.42578125" style="10" customWidth="1"/>
    <col min="6" max="6" width="12.7109375" style="10" customWidth="1"/>
    <col min="7" max="16384" width="9.140625" style="1"/>
  </cols>
  <sheetData>
    <row r="1" spans="1:6" ht="18.75">
      <c r="A1" s="255" t="s">
        <v>0</v>
      </c>
      <c r="B1" s="255"/>
      <c r="C1" s="255"/>
      <c r="D1" s="255"/>
      <c r="E1" s="255"/>
      <c r="F1" s="255"/>
    </row>
    <row r="2" spans="1:6" ht="18.75">
      <c r="A2" s="255" t="s">
        <v>1</v>
      </c>
      <c r="B2" s="255"/>
      <c r="C2" s="255"/>
      <c r="D2" s="255"/>
      <c r="E2" s="255"/>
      <c r="F2" s="255"/>
    </row>
    <row r="3" spans="1:6" ht="37.5" customHeight="1">
      <c r="A3" s="314" t="s">
        <v>487</v>
      </c>
      <c r="B3" s="315"/>
      <c r="C3" s="315"/>
      <c r="D3" s="315"/>
      <c r="E3" s="315"/>
      <c r="F3" s="316"/>
    </row>
    <row r="4" spans="1:6">
      <c r="A4" s="137" t="s">
        <v>2</v>
      </c>
      <c r="B4" s="3" t="s">
        <v>3</v>
      </c>
      <c r="C4" s="207" t="s">
        <v>4</v>
      </c>
      <c r="D4" s="207" t="s">
        <v>5</v>
      </c>
      <c r="E4" s="207" t="s">
        <v>6</v>
      </c>
      <c r="F4" s="207" t="s">
        <v>7</v>
      </c>
    </row>
    <row r="5" spans="1:6" ht="173.25">
      <c r="A5" s="199" t="s">
        <v>469</v>
      </c>
      <c r="B5" s="4" t="s">
        <v>9</v>
      </c>
      <c r="C5" s="214">
        <v>74.02</v>
      </c>
      <c r="D5" s="215" t="s">
        <v>10</v>
      </c>
      <c r="E5" s="215">
        <v>120.53</v>
      </c>
      <c r="F5" s="214">
        <f>ROUND(C5*E5,0)</f>
        <v>8922</v>
      </c>
    </row>
    <row r="6" spans="1:6" ht="110.25">
      <c r="A6" s="199" t="s">
        <v>470</v>
      </c>
      <c r="B6" s="4" t="s">
        <v>12</v>
      </c>
      <c r="C6" s="214">
        <v>29.46</v>
      </c>
      <c r="D6" s="215" t="s">
        <v>10</v>
      </c>
      <c r="E6" s="215">
        <v>223.35</v>
      </c>
      <c r="F6" s="214">
        <f>ROUND(C6*E6,0)</f>
        <v>6580</v>
      </c>
    </row>
    <row r="7" spans="1:6" ht="94.5">
      <c r="A7" s="199" t="s">
        <v>471</v>
      </c>
      <c r="B7" s="4" t="s">
        <v>14</v>
      </c>
      <c r="C7" s="214">
        <v>49.09</v>
      </c>
      <c r="D7" s="215" t="s">
        <v>10</v>
      </c>
      <c r="E7" s="207">
        <v>1149.1199999999999</v>
      </c>
      <c r="F7" s="213">
        <f>ROUND(C7*E7,0)</f>
        <v>56410</v>
      </c>
    </row>
    <row r="8" spans="1:6" ht="126">
      <c r="A8" s="199" t="s">
        <v>15</v>
      </c>
      <c r="B8" s="4" t="s">
        <v>16</v>
      </c>
      <c r="C8" s="213">
        <v>45.32</v>
      </c>
      <c r="D8" s="207" t="s">
        <v>10</v>
      </c>
      <c r="E8" s="213">
        <v>5829</v>
      </c>
      <c r="F8" s="213">
        <f>C8*E8</f>
        <v>264170.28000000003</v>
      </c>
    </row>
    <row r="9" spans="1:6" ht="15.75">
      <c r="A9" s="199">
        <v>5</v>
      </c>
      <c r="B9" s="4" t="s">
        <v>17</v>
      </c>
      <c r="C9" s="220"/>
      <c r="D9" s="220"/>
      <c r="E9" s="207"/>
      <c r="F9" s="214"/>
    </row>
    <row r="10" spans="1:6" ht="15.75">
      <c r="A10" s="201" t="s">
        <v>18</v>
      </c>
      <c r="B10" s="4" t="s">
        <v>421</v>
      </c>
      <c r="C10" s="213">
        <v>19.46</v>
      </c>
      <c r="D10" s="207" t="s">
        <v>10</v>
      </c>
      <c r="E10" s="207">
        <v>813.85</v>
      </c>
      <c r="F10" s="214">
        <f>C10*E10</f>
        <v>15837.521000000001</v>
      </c>
    </row>
    <row r="11" spans="1:6" ht="15.75">
      <c r="A11" s="199" t="s">
        <v>20</v>
      </c>
      <c r="B11" s="4" t="s">
        <v>422</v>
      </c>
      <c r="C11" s="213">
        <v>29.46</v>
      </c>
      <c r="D11" s="207" t="s">
        <v>10</v>
      </c>
      <c r="E11" s="207">
        <v>482.08</v>
      </c>
      <c r="F11" s="214">
        <f t="shared" ref="F11:F14" si="0">C11*E11</f>
        <v>14202.076800000001</v>
      </c>
    </row>
    <row r="12" spans="1:6" ht="15.75">
      <c r="A12" s="199" t="s">
        <v>22</v>
      </c>
      <c r="B12" s="4" t="s">
        <v>452</v>
      </c>
      <c r="C12" s="213">
        <v>49.09</v>
      </c>
      <c r="D12" s="207" t="s">
        <v>10</v>
      </c>
      <c r="E12" s="207">
        <v>752.51</v>
      </c>
      <c r="F12" s="214">
        <f t="shared" si="0"/>
        <v>36940.715900000003</v>
      </c>
    </row>
    <row r="13" spans="1:6" ht="15.75">
      <c r="A13" s="199" t="s">
        <v>24</v>
      </c>
      <c r="B13" s="4" t="s">
        <v>453</v>
      </c>
      <c r="C13" s="213">
        <v>38.92</v>
      </c>
      <c r="D13" s="207" t="s">
        <v>10</v>
      </c>
      <c r="E13" s="207">
        <v>434.67</v>
      </c>
      <c r="F13" s="214">
        <f t="shared" si="0"/>
        <v>16917.356400000001</v>
      </c>
    </row>
    <row r="14" spans="1:6" ht="15.75">
      <c r="A14" s="199" t="s">
        <v>26</v>
      </c>
      <c r="B14" s="4" t="s">
        <v>27</v>
      </c>
      <c r="C14" s="213">
        <v>74.02</v>
      </c>
      <c r="D14" s="207" t="s">
        <v>10</v>
      </c>
      <c r="E14" s="207">
        <v>177.16</v>
      </c>
      <c r="F14" s="214">
        <f t="shared" si="0"/>
        <v>13113.383199999998</v>
      </c>
    </row>
    <row r="15" spans="1:6" ht="15.75">
      <c r="A15" s="199"/>
      <c r="B15" s="4"/>
      <c r="C15" s="207"/>
      <c r="D15" s="207"/>
      <c r="E15" s="207" t="s">
        <v>28</v>
      </c>
      <c r="F15" s="193">
        <f>SUM(F5:F14)</f>
        <v>433093.3333</v>
      </c>
    </row>
    <row r="16" spans="1:6" ht="19.5" hidden="1" customHeight="1">
      <c r="A16" s="206"/>
      <c r="B16" s="5"/>
      <c r="C16" s="206"/>
      <c r="D16" s="206"/>
      <c r="E16" s="214" t="s">
        <v>29</v>
      </c>
      <c r="F16" s="214">
        <f>F15*12/100</f>
        <v>51971.199995999996</v>
      </c>
    </row>
    <row r="17" spans="1:7" ht="19.5" hidden="1" customHeight="1">
      <c r="A17" s="206"/>
      <c r="B17" s="5"/>
      <c r="C17" s="206"/>
      <c r="D17" s="206"/>
      <c r="E17" s="214"/>
      <c r="F17" s="214">
        <f>F16+F15</f>
        <v>485064.53329599998</v>
      </c>
    </row>
    <row r="18" spans="1:7" ht="19.5" hidden="1" customHeight="1">
      <c r="A18" s="206"/>
      <c r="B18" s="5"/>
      <c r="C18" s="206"/>
      <c r="D18" s="206"/>
      <c r="E18" s="214" t="s">
        <v>30</v>
      </c>
      <c r="F18" s="214">
        <f>F17*1/100</f>
        <v>4850.6453329599999</v>
      </c>
    </row>
    <row r="19" spans="1:7" ht="19.5" hidden="1" customHeight="1">
      <c r="A19" s="206"/>
      <c r="B19" s="5"/>
      <c r="C19" s="206"/>
      <c r="D19" s="206"/>
      <c r="E19" s="214" t="s">
        <v>31</v>
      </c>
      <c r="F19" s="214">
        <f>F18+F17</f>
        <v>489915.17862895998</v>
      </c>
    </row>
    <row r="20" spans="1:7" ht="21" customHeight="1">
      <c r="A20" s="203"/>
      <c r="C20" s="206"/>
      <c r="D20" s="206"/>
      <c r="E20" s="206"/>
      <c r="F20" s="206"/>
    </row>
    <row r="21" spans="1:7" ht="50.25" customHeight="1">
      <c r="A21" s="203"/>
      <c r="B21" s="254" t="s">
        <v>488</v>
      </c>
      <c r="C21" s="254"/>
      <c r="D21" s="254"/>
      <c r="E21" s="254"/>
      <c r="F21" s="254"/>
      <c r="G21" s="2"/>
    </row>
  </sheetData>
  <mergeCells count="4">
    <mergeCell ref="A1:F1"/>
    <mergeCell ref="A2:F2"/>
    <mergeCell ref="A3:F3"/>
    <mergeCell ref="B21:F21"/>
  </mergeCells>
  <pageMargins left="0.7" right="0.7" top="0.75" bottom="0.75" header="0.3" footer="0.3"/>
</worksheet>
</file>

<file path=xl/worksheets/sheet57.xml><?xml version="1.0" encoding="utf-8"?>
<worksheet xmlns="http://schemas.openxmlformats.org/spreadsheetml/2006/main" xmlns:r="http://schemas.openxmlformats.org/officeDocument/2006/relationships">
  <dimension ref="A1:H19"/>
  <sheetViews>
    <sheetView topLeftCell="A13" workbookViewId="0">
      <selection activeCell="B16" sqref="B16:G16"/>
    </sheetView>
  </sheetViews>
  <sheetFormatPr defaultRowHeight="15"/>
  <cols>
    <col min="1" max="1" width="8.7109375" customWidth="1"/>
    <col min="2" max="2" width="44.140625" customWidth="1"/>
    <col min="3" max="4" width="13.7109375" hidden="1" customWidth="1"/>
    <col min="5" max="5" width="10.28515625" customWidth="1"/>
    <col min="6" max="6" width="11.5703125" customWidth="1"/>
    <col min="7" max="7" width="11.5703125" style="1" customWidth="1"/>
    <col min="8" max="8" width="12.140625" customWidth="1"/>
  </cols>
  <sheetData>
    <row r="1" spans="1:8" ht="18.75">
      <c r="A1" s="248" t="s">
        <v>0</v>
      </c>
      <c r="B1" s="249"/>
      <c r="C1" s="249"/>
      <c r="D1" s="249"/>
      <c r="E1" s="249"/>
      <c r="F1" s="249"/>
      <c r="G1" s="249"/>
      <c r="H1" s="249"/>
    </row>
    <row r="2" spans="1:8" ht="18.75">
      <c r="A2" s="250" t="s">
        <v>1</v>
      </c>
      <c r="B2" s="251"/>
      <c r="C2" s="251"/>
      <c r="D2" s="251"/>
      <c r="E2" s="251"/>
      <c r="F2" s="251"/>
      <c r="G2" s="251"/>
      <c r="H2" s="251"/>
    </row>
    <row r="3" spans="1:8" ht="30.75" customHeight="1">
      <c r="A3" s="305" t="s">
        <v>236</v>
      </c>
      <c r="B3" s="306"/>
      <c r="C3" s="306"/>
      <c r="D3" s="306"/>
      <c r="E3" s="306"/>
      <c r="F3" s="306"/>
      <c r="G3" s="306"/>
      <c r="H3" s="307"/>
    </row>
    <row r="4" spans="1:8">
      <c r="A4" s="22" t="s">
        <v>34</v>
      </c>
      <c r="B4" s="22" t="s">
        <v>35</v>
      </c>
      <c r="C4" s="22">
        <v>1</v>
      </c>
      <c r="D4" s="22">
        <v>2</v>
      </c>
      <c r="E4" s="22" t="s">
        <v>36</v>
      </c>
      <c r="F4" s="22" t="s">
        <v>5</v>
      </c>
      <c r="G4" s="41" t="s">
        <v>6</v>
      </c>
      <c r="H4" s="22" t="s">
        <v>7</v>
      </c>
    </row>
    <row r="5" spans="1:8" ht="25.5">
      <c r="A5" s="23">
        <v>1</v>
      </c>
      <c r="B5" s="123" t="s">
        <v>204</v>
      </c>
      <c r="C5" s="23">
        <v>1</v>
      </c>
      <c r="D5" s="23" t="s">
        <v>38</v>
      </c>
      <c r="E5" s="23">
        <v>5</v>
      </c>
      <c r="F5" s="23" t="s">
        <v>38</v>
      </c>
      <c r="G5" s="31">
        <v>243.77</v>
      </c>
      <c r="H5" s="31">
        <f>E5*G5</f>
        <v>1218.8500000000001</v>
      </c>
    </row>
    <row r="6" spans="1:8" ht="105.75" customHeight="1">
      <c r="A6" s="23" t="s">
        <v>39</v>
      </c>
      <c r="B6" s="26" t="s">
        <v>40</v>
      </c>
      <c r="C6" s="27">
        <v>9.06</v>
      </c>
      <c r="D6" s="28">
        <v>19.739999999999998</v>
      </c>
      <c r="E6" s="27">
        <v>144.85</v>
      </c>
      <c r="F6" s="28" t="s">
        <v>41</v>
      </c>
      <c r="G6" s="28">
        <v>120.53</v>
      </c>
      <c r="H6" s="31">
        <f t="shared" ref="H6:H15" si="0">E6*G6</f>
        <v>17458.770499999999</v>
      </c>
    </row>
    <row r="7" spans="1:8" ht="105.75" customHeight="1">
      <c r="A7" s="23" t="s">
        <v>42</v>
      </c>
      <c r="B7" s="29" t="s">
        <v>59</v>
      </c>
      <c r="C7" s="27">
        <v>0.56999999999999995</v>
      </c>
      <c r="D7" s="28">
        <v>7.82</v>
      </c>
      <c r="E7" s="27">
        <v>32.92</v>
      </c>
      <c r="F7" s="28" t="s">
        <v>44</v>
      </c>
      <c r="G7" s="28">
        <v>223.35</v>
      </c>
      <c r="H7" s="31">
        <f t="shared" si="0"/>
        <v>7352.6819999999998</v>
      </c>
    </row>
    <row r="8" spans="1:8" ht="105.75" customHeight="1">
      <c r="A8" s="23" t="s">
        <v>45</v>
      </c>
      <c r="B8" s="26" t="s">
        <v>46</v>
      </c>
      <c r="C8" s="27">
        <v>0.95</v>
      </c>
      <c r="D8" s="28">
        <v>13.14</v>
      </c>
      <c r="E8" s="27">
        <v>54.87</v>
      </c>
      <c r="F8" s="28" t="s">
        <v>44</v>
      </c>
      <c r="G8" s="28">
        <v>1149.1199999999999</v>
      </c>
      <c r="H8" s="31">
        <f t="shared" si="0"/>
        <v>63052.21439999999</v>
      </c>
    </row>
    <row r="9" spans="1:8" ht="102">
      <c r="A9" s="23" t="s">
        <v>47</v>
      </c>
      <c r="B9" s="26" t="s">
        <v>48</v>
      </c>
      <c r="C9" s="27">
        <v>37.83</v>
      </c>
      <c r="D9" s="28" t="s">
        <v>44</v>
      </c>
      <c r="E9" s="28">
        <v>52.67</v>
      </c>
      <c r="F9" s="28" t="s">
        <v>44</v>
      </c>
      <c r="G9" s="28">
        <v>5829</v>
      </c>
      <c r="H9" s="31">
        <f t="shared" si="0"/>
        <v>307013.43</v>
      </c>
    </row>
    <row r="10" spans="1:8" ht="18.75">
      <c r="A10" s="23">
        <v>6</v>
      </c>
      <c r="B10" s="30" t="s">
        <v>49</v>
      </c>
      <c r="C10" s="27"/>
      <c r="D10" s="66"/>
      <c r="E10" s="27"/>
      <c r="F10" s="28"/>
      <c r="G10" s="28"/>
      <c r="H10" s="31">
        <f t="shared" si="0"/>
        <v>0</v>
      </c>
    </row>
    <row r="11" spans="1:8" ht="15.75">
      <c r="A11" s="23">
        <v>7</v>
      </c>
      <c r="B11" s="26" t="s">
        <v>237</v>
      </c>
      <c r="C11" s="27">
        <v>0.56999999999999995</v>
      </c>
      <c r="D11" s="28">
        <v>7.82</v>
      </c>
      <c r="E11" s="27">
        <v>32.92</v>
      </c>
      <c r="F11" s="28" t="s">
        <v>44</v>
      </c>
      <c r="G11" s="28">
        <v>482.08</v>
      </c>
      <c r="H11" s="31">
        <f t="shared" si="0"/>
        <v>15870.0736</v>
      </c>
    </row>
    <row r="12" spans="1:8" ht="15.75">
      <c r="A12" s="23">
        <v>8</v>
      </c>
      <c r="B12" s="26" t="s">
        <v>149</v>
      </c>
      <c r="C12" s="27">
        <v>3.7</v>
      </c>
      <c r="D12" s="28">
        <v>5.18</v>
      </c>
      <c r="E12" s="27">
        <v>22.62</v>
      </c>
      <c r="F12" s="28" t="s">
        <v>44</v>
      </c>
      <c r="G12" s="28">
        <v>813.32</v>
      </c>
      <c r="H12" s="31">
        <f t="shared" si="0"/>
        <v>18397.298400000003</v>
      </c>
    </row>
    <row r="13" spans="1:8" ht="15.75">
      <c r="A13" s="23">
        <v>9</v>
      </c>
      <c r="B13" s="26" t="s">
        <v>110</v>
      </c>
      <c r="C13" s="27">
        <v>4.3499999999999996</v>
      </c>
      <c r="D13" s="28">
        <v>13.14</v>
      </c>
      <c r="E13" s="27">
        <v>54.87</v>
      </c>
      <c r="F13" s="28" t="s">
        <v>44</v>
      </c>
      <c r="G13" s="28">
        <v>751.52</v>
      </c>
      <c r="H13" s="31">
        <f t="shared" si="0"/>
        <v>41235.902399999999</v>
      </c>
    </row>
    <row r="14" spans="1:8" ht="15.75">
      <c r="A14" s="23">
        <v>10</v>
      </c>
      <c r="B14" s="26" t="s">
        <v>238</v>
      </c>
      <c r="C14" s="27">
        <v>4.2</v>
      </c>
      <c r="D14" s="28">
        <v>10.35</v>
      </c>
      <c r="E14" s="27">
        <v>45.24</v>
      </c>
      <c r="F14" s="28" t="s">
        <v>44</v>
      </c>
      <c r="G14" s="28">
        <v>434.67</v>
      </c>
      <c r="H14" s="31">
        <f t="shared" si="0"/>
        <v>19664.470800000003</v>
      </c>
    </row>
    <row r="15" spans="1:8" ht="15.75">
      <c r="A15" s="23">
        <v>11</v>
      </c>
      <c r="B15" s="26" t="s">
        <v>54</v>
      </c>
      <c r="C15" s="27">
        <v>9.06</v>
      </c>
      <c r="D15" s="28">
        <v>19.739999999999998</v>
      </c>
      <c r="E15" s="27">
        <v>144.85</v>
      </c>
      <c r="F15" s="28" t="s">
        <v>44</v>
      </c>
      <c r="G15" s="28">
        <v>177.16</v>
      </c>
      <c r="H15" s="31">
        <f t="shared" si="0"/>
        <v>25661.626</v>
      </c>
    </row>
    <row r="16" spans="1:8">
      <c r="A16" s="31"/>
      <c r="B16" s="275" t="s">
        <v>90</v>
      </c>
      <c r="C16" s="276"/>
      <c r="D16" s="276"/>
      <c r="E16" s="276"/>
      <c r="F16" s="276"/>
      <c r="G16" s="277"/>
      <c r="H16" s="27">
        <f>SUM(H5:H15)</f>
        <v>516925.31810000003</v>
      </c>
    </row>
    <row r="17" spans="1:8">
      <c r="A17" s="76"/>
      <c r="B17" s="34"/>
      <c r="C17" s="34"/>
      <c r="D17" s="34"/>
      <c r="E17" s="34"/>
      <c r="F17" s="34"/>
      <c r="G17" s="34"/>
      <c r="H17" s="124"/>
    </row>
    <row r="18" spans="1:8">
      <c r="A18" s="33"/>
      <c r="B18" s="34"/>
      <c r="C18" s="34"/>
      <c r="D18" s="34"/>
      <c r="E18" s="34"/>
      <c r="F18" s="34"/>
      <c r="G18" s="34"/>
      <c r="H18" s="35"/>
    </row>
    <row r="19" spans="1:8" ht="41.25" customHeight="1">
      <c r="B19" s="254" t="s">
        <v>239</v>
      </c>
      <c r="C19" s="254"/>
      <c r="D19" s="254"/>
      <c r="E19" s="254"/>
      <c r="F19" s="254"/>
      <c r="G19" s="254"/>
      <c r="H19" s="254"/>
    </row>
  </sheetData>
  <mergeCells count="5">
    <mergeCell ref="A1:H1"/>
    <mergeCell ref="A2:H2"/>
    <mergeCell ref="A3:H3"/>
    <mergeCell ref="B16:G16"/>
    <mergeCell ref="B19:H19"/>
  </mergeCells>
  <pageMargins left="0.7" right="0.7" top="0.75" bottom="0.75" header="0.3" footer="0.3"/>
</worksheet>
</file>

<file path=xl/worksheets/sheet58.xml><?xml version="1.0" encoding="utf-8"?>
<worksheet xmlns="http://schemas.openxmlformats.org/spreadsheetml/2006/main" xmlns:r="http://schemas.openxmlformats.org/officeDocument/2006/relationships">
  <dimension ref="A1:J25"/>
  <sheetViews>
    <sheetView topLeftCell="A19" workbookViewId="0">
      <selection activeCell="I22" sqref="I22"/>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8" t="s">
        <v>0</v>
      </c>
      <c r="B1" s="259"/>
      <c r="C1" s="259"/>
      <c r="D1" s="259"/>
      <c r="E1" s="259"/>
      <c r="F1" s="259"/>
      <c r="G1" s="259"/>
      <c r="H1" s="259"/>
      <c r="I1" s="259"/>
      <c r="J1" s="20"/>
    </row>
    <row r="2" spans="1:10" ht="18.75">
      <c r="A2" s="260" t="s">
        <v>1</v>
      </c>
      <c r="B2" s="261"/>
      <c r="C2" s="261"/>
      <c r="D2" s="261"/>
      <c r="E2" s="261"/>
      <c r="F2" s="261"/>
      <c r="G2" s="261"/>
      <c r="H2" s="261"/>
      <c r="I2" s="261"/>
      <c r="J2" s="20"/>
    </row>
    <row r="3" spans="1:10" ht="21" customHeight="1">
      <c r="A3" s="252" t="s">
        <v>568</v>
      </c>
      <c r="B3" s="252"/>
      <c r="C3" s="252"/>
      <c r="D3" s="252"/>
      <c r="E3" s="252"/>
      <c r="F3" s="252"/>
      <c r="G3" s="252"/>
      <c r="H3" s="252"/>
      <c r="I3" s="252"/>
      <c r="J3" s="21"/>
    </row>
    <row r="4" spans="1:10">
      <c r="A4" s="22" t="s">
        <v>34</v>
      </c>
      <c r="B4" s="22" t="s">
        <v>35</v>
      </c>
      <c r="C4" s="22">
        <v>3</v>
      </c>
      <c r="D4" s="22">
        <v>1</v>
      </c>
      <c r="E4" s="22">
        <v>2</v>
      </c>
      <c r="F4" s="22" t="s">
        <v>56</v>
      </c>
      <c r="G4" s="22" t="s">
        <v>5</v>
      </c>
      <c r="H4" s="22" t="s">
        <v>6</v>
      </c>
      <c r="I4" s="22" t="s">
        <v>7</v>
      </c>
    </row>
    <row r="5" spans="1:10" ht="86.25" customHeight="1">
      <c r="A5" s="23" t="s">
        <v>57</v>
      </c>
      <c r="B5" s="57" t="s">
        <v>40</v>
      </c>
      <c r="C5" s="78">
        <v>80.72</v>
      </c>
      <c r="D5" s="78">
        <v>11.23</v>
      </c>
      <c r="E5" s="78">
        <v>20.8</v>
      </c>
      <c r="F5" s="79">
        <v>38.520000000000003</v>
      </c>
      <c r="G5" s="79" t="s">
        <v>41</v>
      </c>
      <c r="H5" s="79">
        <v>120.53</v>
      </c>
      <c r="I5" s="59">
        <f>H5*F5</f>
        <v>4642.8156000000008</v>
      </c>
    </row>
    <row r="6" spans="1:10" s="84" customFormat="1" ht="73.5">
      <c r="A6" s="65" t="s">
        <v>188</v>
      </c>
      <c r="B6" s="82" t="s">
        <v>43</v>
      </c>
      <c r="C6" s="78">
        <v>7.51</v>
      </c>
      <c r="D6" s="78">
        <v>1.21</v>
      </c>
      <c r="E6" s="78">
        <v>1.95</v>
      </c>
      <c r="F6" s="83">
        <v>3.12</v>
      </c>
      <c r="G6" s="83" t="s">
        <v>155</v>
      </c>
      <c r="H6" s="83">
        <v>223.35</v>
      </c>
      <c r="I6" s="59">
        <f t="shared" ref="I6:I21" si="0">H6*F6</f>
        <v>696.85199999999998</v>
      </c>
    </row>
    <row r="7" spans="1:10" ht="52.5">
      <c r="A7" s="23" t="s">
        <v>60</v>
      </c>
      <c r="B7" s="57" t="s">
        <v>46</v>
      </c>
      <c r="C7" s="78">
        <v>12.51</v>
      </c>
      <c r="D7" s="78">
        <v>2.0099999999999998</v>
      </c>
      <c r="E7" s="78">
        <v>3.25</v>
      </c>
      <c r="F7" s="79">
        <v>4.05</v>
      </c>
      <c r="G7" s="79" t="s">
        <v>133</v>
      </c>
      <c r="H7" s="79">
        <v>1149.1199999999999</v>
      </c>
      <c r="I7" s="59">
        <f t="shared" si="0"/>
        <v>4653.9359999999997</v>
      </c>
    </row>
    <row r="8" spans="1:10" ht="84">
      <c r="A8" s="23" t="s">
        <v>189</v>
      </c>
      <c r="B8" s="57" t="s">
        <v>157</v>
      </c>
      <c r="C8" s="78">
        <v>10.650085000000001</v>
      </c>
      <c r="D8" s="78">
        <v>7.1368910000000003</v>
      </c>
      <c r="E8" s="78">
        <v>2.8526470000000002</v>
      </c>
      <c r="F8" s="79">
        <v>3.62</v>
      </c>
      <c r="G8" s="79" t="s">
        <v>133</v>
      </c>
      <c r="H8" s="79">
        <v>5358.83</v>
      </c>
      <c r="I8" s="59">
        <f t="shared" si="0"/>
        <v>19398.964599999999</v>
      </c>
    </row>
    <row r="9" spans="1:10" ht="73.5">
      <c r="A9" s="23" t="s">
        <v>190</v>
      </c>
      <c r="B9" s="57" t="s">
        <v>116</v>
      </c>
      <c r="C9" s="78">
        <v>27.36</v>
      </c>
      <c r="D9" s="78">
        <v>6.2686339999999996</v>
      </c>
      <c r="E9" s="78">
        <v>7.01</v>
      </c>
      <c r="F9" s="79">
        <v>41.42</v>
      </c>
      <c r="G9" s="79" t="s">
        <v>133</v>
      </c>
      <c r="H9" s="79">
        <v>2502.14</v>
      </c>
      <c r="I9" s="59">
        <f t="shared" si="0"/>
        <v>103638.6388</v>
      </c>
    </row>
    <row r="10" spans="1:10" ht="54.75" customHeight="1">
      <c r="A10" s="23" t="s">
        <v>191</v>
      </c>
      <c r="B10" s="57" t="s">
        <v>192</v>
      </c>
      <c r="C10" s="78"/>
      <c r="D10" s="78"/>
      <c r="E10" s="78"/>
      <c r="F10" s="79">
        <v>132.43</v>
      </c>
      <c r="G10" s="79" t="s">
        <v>89</v>
      </c>
      <c r="H10" s="79">
        <v>191.46</v>
      </c>
      <c r="I10" s="59">
        <f t="shared" si="0"/>
        <v>25355.047800000004</v>
      </c>
    </row>
    <row r="11" spans="1:10" ht="42" customHeight="1">
      <c r="A11" s="23" t="s">
        <v>193</v>
      </c>
      <c r="B11" s="57" t="s">
        <v>194</v>
      </c>
      <c r="C11" s="78"/>
      <c r="D11" s="78"/>
      <c r="E11" s="78"/>
      <c r="F11" s="79">
        <v>29.28</v>
      </c>
      <c r="G11" s="79" t="s">
        <v>89</v>
      </c>
      <c r="H11" s="79">
        <v>1472.6</v>
      </c>
      <c r="I11" s="59">
        <f t="shared" si="0"/>
        <v>43117.727999999996</v>
      </c>
    </row>
    <row r="12" spans="1:10" ht="47.25" customHeight="1">
      <c r="A12" s="23" t="s">
        <v>195</v>
      </c>
      <c r="B12" s="57" t="s">
        <v>196</v>
      </c>
      <c r="C12" s="78"/>
      <c r="D12" s="78"/>
      <c r="E12" s="78"/>
      <c r="F12" s="79">
        <v>132.43</v>
      </c>
      <c r="G12" s="79" t="s">
        <v>89</v>
      </c>
      <c r="H12" s="79">
        <v>75.900000000000006</v>
      </c>
      <c r="I12" s="59">
        <f t="shared" si="0"/>
        <v>10051.437000000002</v>
      </c>
    </row>
    <row r="13" spans="1:10">
      <c r="A13" s="23">
        <v>10</v>
      </c>
      <c r="B13" s="57" t="s">
        <v>49</v>
      </c>
      <c r="C13" s="78"/>
      <c r="D13" s="78"/>
      <c r="E13" s="78"/>
      <c r="F13" s="79"/>
      <c r="G13" s="79"/>
      <c r="H13" s="79"/>
      <c r="I13" s="59">
        <f t="shared" si="0"/>
        <v>0</v>
      </c>
    </row>
    <row r="14" spans="1:10">
      <c r="A14" s="23">
        <v>11</v>
      </c>
      <c r="B14" s="57" t="s">
        <v>197</v>
      </c>
      <c r="C14" s="78">
        <v>7.51</v>
      </c>
      <c r="D14" s="78">
        <v>1.21</v>
      </c>
      <c r="E14" s="78">
        <v>1.95</v>
      </c>
      <c r="F14" s="79">
        <v>20.2</v>
      </c>
      <c r="G14" s="79" t="s">
        <v>133</v>
      </c>
      <c r="H14" s="79">
        <v>813.85</v>
      </c>
      <c r="I14" s="59">
        <f t="shared" si="0"/>
        <v>16439.77</v>
      </c>
    </row>
    <row r="15" spans="1:10">
      <c r="A15" s="23">
        <v>12</v>
      </c>
      <c r="B15" s="57" t="s">
        <v>164</v>
      </c>
      <c r="C15" s="78">
        <v>7.51</v>
      </c>
      <c r="D15" s="78">
        <v>1.21</v>
      </c>
      <c r="E15" s="78">
        <v>1.95</v>
      </c>
      <c r="F15" s="79">
        <v>3.12</v>
      </c>
      <c r="G15" s="79" t="s">
        <v>133</v>
      </c>
      <c r="H15" s="79">
        <v>482.08</v>
      </c>
      <c r="I15" s="59">
        <f t="shared" si="0"/>
        <v>1504.0896</v>
      </c>
    </row>
    <row r="16" spans="1:10">
      <c r="A16" s="23">
        <v>13</v>
      </c>
      <c r="B16" s="57" t="s">
        <v>162</v>
      </c>
      <c r="C16" s="78"/>
      <c r="D16" s="78"/>
      <c r="E16" s="78"/>
      <c r="F16" s="79">
        <v>45.5</v>
      </c>
      <c r="G16" s="79" t="s">
        <v>133</v>
      </c>
      <c r="H16" s="79">
        <v>752.51</v>
      </c>
      <c r="I16" s="59">
        <f t="shared" si="0"/>
        <v>34239.205000000002</v>
      </c>
    </row>
    <row r="17" spans="1:9">
      <c r="A17" s="23">
        <v>14</v>
      </c>
      <c r="B17" s="57" t="s">
        <v>97</v>
      </c>
      <c r="C17" s="78">
        <v>12.36</v>
      </c>
      <c r="D17" s="78">
        <v>9.26</v>
      </c>
      <c r="E17" s="78">
        <v>4.74</v>
      </c>
      <c r="F17" s="79">
        <v>3.28</v>
      </c>
      <c r="G17" s="79" t="s">
        <v>133</v>
      </c>
      <c r="H17" s="79">
        <v>434.67</v>
      </c>
      <c r="I17" s="59">
        <f t="shared" si="0"/>
        <v>1425.7175999999999</v>
      </c>
    </row>
    <row r="18" spans="1:9">
      <c r="A18" s="23">
        <v>15</v>
      </c>
      <c r="B18" s="57" t="s">
        <v>54</v>
      </c>
      <c r="C18" s="78">
        <v>80.72</v>
      </c>
      <c r="D18" s="78">
        <v>14.81</v>
      </c>
      <c r="E18" s="78">
        <v>20.8</v>
      </c>
      <c r="F18" s="79">
        <v>38.520000000000003</v>
      </c>
      <c r="G18" s="79" t="s">
        <v>133</v>
      </c>
      <c r="H18" s="79">
        <v>177.16</v>
      </c>
      <c r="I18" s="59">
        <f t="shared" si="0"/>
        <v>6824.2032000000008</v>
      </c>
    </row>
    <row r="19" spans="1:9">
      <c r="A19" s="31"/>
      <c r="B19" s="317"/>
      <c r="C19" s="318"/>
      <c r="D19" s="318"/>
      <c r="E19" s="318"/>
      <c r="F19" s="319"/>
      <c r="G19" s="319"/>
      <c r="H19" s="320"/>
      <c r="I19" s="59">
        <f t="shared" si="0"/>
        <v>0</v>
      </c>
    </row>
    <row r="20" spans="1:9" ht="42">
      <c r="A20" s="106" t="s">
        <v>198</v>
      </c>
      <c r="B20" s="57" t="s">
        <v>199</v>
      </c>
      <c r="C20" s="107"/>
      <c r="D20" s="107"/>
      <c r="E20" s="107"/>
      <c r="F20" s="108"/>
      <c r="G20" s="109"/>
      <c r="H20" s="109"/>
      <c r="I20" s="59">
        <f t="shared" si="0"/>
        <v>0</v>
      </c>
    </row>
    <row r="21" spans="1:9" ht="31.5">
      <c r="A21" s="110" t="s">
        <v>200</v>
      </c>
      <c r="B21" s="57" t="s">
        <v>201</v>
      </c>
      <c r="C21" s="107"/>
      <c r="D21" s="107"/>
      <c r="E21" s="107"/>
      <c r="F21" s="111">
        <v>139.41</v>
      </c>
      <c r="G21" s="102" t="s">
        <v>89</v>
      </c>
      <c r="H21" s="102">
        <v>953</v>
      </c>
      <c r="I21" s="59">
        <f t="shared" si="0"/>
        <v>132857.73000000001</v>
      </c>
    </row>
    <row r="22" spans="1:9">
      <c r="A22" s="31"/>
      <c r="B22" s="112"/>
      <c r="C22" s="112"/>
      <c r="D22" s="112"/>
      <c r="E22" s="112"/>
      <c r="F22" s="275" t="s">
        <v>202</v>
      </c>
      <c r="G22" s="276"/>
      <c r="H22" s="277"/>
      <c r="I22" s="32">
        <f>SUM(I5:I21)</f>
        <v>404846.13520000002</v>
      </c>
    </row>
    <row r="23" spans="1:9">
      <c r="B23" s="254" t="s">
        <v>91</v>
      </c>
      <c r="C23" s="254"/>
      <c r="D23" s="254"/>
      <c r="E23" s="254"/>
      <c r="F23" s="254"/>
      <c r="G23" s="254"/>
      <c r="H23" s="254"/>
      <c r="I23" s="254"/>
    </row>
    <row r="24" spans="1:9">
      <c r="B24" s="254"/>
      <c r="C24" s="254"/>
      <c r="D24" s="254"/>
      <c r="E24" s="254"/>
      <c r="F24" s="254"/>
      <c r="G24" s="254"/>
      <c r="H24" s="254"/>
      <c r="I24" s="254"/>
    </row>
    <row r="25" spans="1:9">
      <c r="B25" s="254"/>
      <c r="C25" s="254"/>
      <c r="D25" s="254"/>
      <c r="E25" s="254"/>
      <c r="F25" s="254"/>
      <c r="G25" s="254"/>
      <c r="H25" s="254"/>
      <c r="I25" s="254"/>
    </row>
  </sheetData>
  <mergeCells count="6">
    <mergeCell ref="B23:I25"/>
    <mergeCell ref="A1:I1"/>
    <mergeCell ref="A2:I2"/>
    <mergeCell ref="A3:I3"/>
    <mergeCell ref="B19:H19"/>
    <mergeCell ref="F22:H22"/>
  </mergeCells>
  <pageMargins left="0.7" right="0.7" top="0.75" bottom="0.75" header="0.3" footer="0.3"/>
</worksheet>
</file>

<file path=xl/worksheets/sheet59.xml><?xml version="1.0" encoding="utf-8"?>
<worksheet xmlns="http://schemas.openxmlformats.org/spreadsheetml/2006/main" xmlns:r="http://schemas.openxmlformats.org/officeDocument/2006/relationships">
  <dimension ref="A1:G21"/>
  <sheetViews>
    <sheetView topLeftCell="A10" workbookViewId="0">
      <selection activeCell="C33" sqref="C33"/>
    </sheetView>
  </sheetViews>
  <sheetFormatPr defaultRowHeight="15"/>
  <cols>
    <col min="1" max="1" width="10.5703125" style="1" bestFit="1" customWidth="1"/>
    <col min="2" max="2" width="56.85546875" style="1" customWidth="1"/>
    <col min="3" max="3" width="11.7109375" style="1" customWidth="1"/>
    <col min="4" max="4" width="7.5703125" style="1" customWidth="1"/>
    <col min="5" max="5" width="13.5703125" style="1" customWidth="1"/>
    <col min="6" max="6" width="13.42578125" style="1" customWidth="1"/>
    <col min="7" max="16384" width="9.140625" style="1"/>
  </cols>
  <sheetData>
    <row r="1" spans="1:6" ht="18.75">
      <c r="A1" s="255" t="s">
        <v>0</v>
      </c>
      <c r="B1" s="255"/>
      <c r="C1" s="255"/>
      <c r="D1" s="255"/>
      <c r="E1" s="255"/>
      <c r="F1" s="255"/>
    </row>
    <row r="2" spans="1:6" ht="18.75">
      <c r="A2" s="255" t="s">
        <v>1</v>
      </c>
      <c r="B2" s="255"/>
      <c r="C2" s="255"/>
      <c r="D2" s="255"/>
      <c r="E2" s="255"/>
      <c r="F2" s="255"/>
    </row>
    <row r="3" spans="1:6" ht="48.75" customHeight="1">
      <c r="A3" s="285" t="s">
        <v>569</v>
      </c>
      <c r="B3" s="286"/>
      <c r="C3" s="286"/>
      <c r="D3" s="286"/>
      <c r="E3" s="286"/>
      <c r="F3" s="287"/>
    </row>
    <row r="4" spans="1:6">
      <c r="A4" s="207" t="s">
        <v>2</v>
      </c>
      <c r="B4" s="207" t="s">
        <v>3</v>
      </c>
      <c r="C4" s="207" t="s">
        <v>4</v>
      </c>
      <c r="D4" s="207" t="s">
        <v>5</v>
      </c>
      <c r="E4" s="207" t="s">
        <v>6</v>
      </c>
      <c r="F4" s="207" t="s">
        <v>7</v>
      </c>
    </row>
    <row r="5" spans="1:6" ht="121.5">
      <c r="A5" s="207" t="s">
        <v>469</v>
      </c>
      <c r="B5" s="207" t="s">
        <v>9</v>
      </c>
      <c r="C5" s="214">
        <v>103.85</v>
      </c>
      <c r="D5" s="215" t="s">
        <v>10</v>
      </c>
      <c r="E5" s="215">
        <v>120.53</v>
      </c>
      <c r="F5" s="214">
        <f>ROUND(C5*E5,0)</f>
        <v>12517</v>
      </c>
    </row>
    <row r="6" spans="1:6" ht="81">
      <c r="A6" s="207" t="s">
        <v>470</v>
      </c>
      <c r="B6" s="207" t="s">
        <v>12</v>
      </c>
      <c r="C6" s="214">
        <v>38.950000000000003</v>
      </c>
      <c r="D6" s="215" t="s">
        <v>10</v>
      </c>
      <c r="E6" s="215">
        <v>223.35</v>
      </c>
      <c r="F6" s="214">
        <f>ROUND(C6*E6,0)</f>
        <v>8699</v>
      </c>
    </row>
    <row r="7" spans="1:6" ht="67.5">
      <c r="A7" s="207" t="s">
        <v>471</v>
      </c>
      <c r="B7" s="207" t="s">
        <v>14</v>
      </c>
      <c r="C7" s="214">
        <v>64.91</v>
      </c>
      <c r="D7" s="215" t="s">
        <v>10</v>
      </c>
      <c r="E7" s="207">
        <v>1149.1199999999999</v>
      </c>
      <c r="F7" s="213">
        <f>ROUND(C7*E7,0)</f>
        <v>74589</v>
      </c>
    </row>
    <row r="8" spans="1:6" ht="94.5">
      <c r="A8" s="207" t="s">
        <v>15</v>
      </c>
      <c r="B8" s="207" t="s">
        <v>16</v>
      </c>
      <c r="C8" s="213">
        <v>77.89</v>
      </c>
      <c r="D8" s="207" t="s">
        <v>10</v>
      </c>
      <c r="E8" s="213">
        <v>5829</v>
      </c>
      <c r="F8" s="213">
        <f>C8*E8</f>
        <v>454020.81</v>
      </c>
    </row>
    <row r="9" spans="1:6">
      <c r="A9" s="207">
        <v>5</v>
      </c>
      <c r="B9" s="207" t="s">
        <v>17</v>
      </c>
      <c r="C9" s="216"/>
      <c r="D9" s="216"/>
      <c r="E9" s="207"/>
      <c r="F9" s="214"/>
    </row>
    <row r="10" spans="1:6">
      <c r="A10" s="208" t="s">
        <v>18</v>
      </c>
      <c r="B10" s="207" t="s">
        <v>421</v>
      </c>
      <c r="C10" s="213">
        <v>33.42</v>
      </c>
      <c r="D10" s="207" t="s">
        <v>10</v>
      </c>
      <c r="E10" s="207">
        <v>813.85</v>
      </c>
      <c r="F10" s="214">
        <f>C10*E10</f>
        <v>27198.867000000002</v>
      </c>
    </row>
    <row r="11" spans="1:6">
      <c r="A11" s="207" t="s">
        <v>20</v>
      </c>
      <c r="B11" s="207" t="s">
        <v>422</v>
      </c>
      <c r="C11" s="213">
        <v>38.950000000000003</v>
      </c>
      <c r="D11" s="207" t="s">
        <v>10</v>
      </c>
      <c r="E11" s="207">
        <v>482.08</v>
      </c>
      <c r="F11" s="214">
        <f t="shared" ref="F11:F14" si="0">C11*E11</f>
        <v>18777.016</v>
      </c>
    </row>
    <row r="12" spans="1:6">
      <c r="A12" s="207" t="s">
        <v>22</v>
      </c>
      <c r="B12" s="207" t="s">
        <v>452</v>
      </c>
      <c r="C12" s="213">
        <v>64.91</v>
      </c>
      <c r="D12" s="207" t="s">
        <v>10</v>
      </c>
      <c r="E12" s="207">
        <v>752.51</v>
      </c>
      <c r="F12" s="214">
        <f t="shared" si="0"/>
        <v>48845.424099999997</v>
      </c>
    </row>
    <row r="13" spans="1:6">
      <c r="A13" s="207" t="s">
        <v>24</v>
      </c>
      <c r="B13" s="207" t="s">
        <v>453</v>
      </c>
      <c r="C13" s="213">
        <v>66.84</v>
      </c>
      <c r="D13" s="207" t="s">
        <v>10</v>
      </c>
      <c r="E13" s="207">
        <v>434.67</v>
      </c>
      <c r="F13" s="214">
        <f t="shared" si="0"/>
        <v>29053.342800000002</v>
      </c>
    </row>
    <row r="14" spans="1:6">
      <c r="A14" s="207" t="s">
        <v>26</v>
      </c>
      <c r="B14" s="207" t="s">
        <v>27</v>
      </c>
      <c r="C14" s="213">
        <v>103.85</v>
      </c>
      <c r="D14" s="207" t="s">
        <v>10</v>
      </c>
      <c r="E14" s="207">
        <v>177.16</v>
      </c>
      <c r="F14" s="214">
        <f t="shared" si="0"/>
        <v>18398.065999999999</v>
      </c>
    </row>
    <row r="15" spans="1:6">
      <c r="A15" s="207"/>
      <c r="B15" s="207"/>
      <c r="C15" s="207"/>
      <c r="D15" s="207"/>
      <c r="E15" s="207" t="s">
        <v>28</v>
      </c>
      <c r="F15" s="193">
        <f>SUM(F5:F14)</f>
        <v>692098.52589999989</v>
      </c>
    </row>
    <row r="16" spans="1:6" ht="19.5" hidden="1" customHeight="1">
      <c r="A16" s="206"/>
      <c r="B16" s="206"/>
      <c r="C16" s="206"/>
      <c r="D16" s="206"/>
      <c r="E16" s="209" t="s">
        <v>29</v>
      </c>
      <c r="F16" s="200">
        <f>F15*12/100</f>
        <v>83051.823107999997</v>
      </c>
    </row>
    <row r="17" spans="1:7" ht="19.5" hidden="1" customHeight="1">
      <c r="A17" s="206"/>
      <c r="B17" s="206"/>
      <c r="C17" s="206"/>
      <c r="D17" s="206"/>
      <c r="E17" s="200"/>
      <c r="F17" s="200">
        <f>F16+F15</f>
        <v>775150.34900799987</v>
      </c>
    </row>
    <row r="18" spans="1:7" ht="19.5" hidden="1" customHeight="1">
      <c r="A18" s="206"/>
      <c r="B18" s="206"/>
      <c r="C18" s="206"/>
      <c r="D18" s="206"/>
      <c r="E18" s="209" t="s">
        <v>30</v>
      </c>
      <c r="F18" s="200">
        <f>F17*1/100</f>
        <v>7751.5034900799983</v>
      </c>
    </row>
    <row r="19" spans="1:7" ht="19.5" hidden="1" customHeight="1">
      <c r="A19" s="206"/>
      <c r="B19" s="206"/>
      <c r="C19" s="206"/>
      <c r="D19" s="206"/>
      <c r="E19" s="209" t="s">
        <v>31</v>
      </c>
      <c r="F19" s="200">
        <f>F18+F17</f>
        <v>782901.85249807988</v>
      </c>
    </row>
    <row r="20" spans="1:7" ht="21" customHeight="1">
      <c r="A20" s="203"/>
      <c r="B20" s="203"/>
      <c r="C20" s="203"/>
      <c r="D20" s="203"/>
      <c r="E20" s="203"/>
      <c r="F20" s="203"/>
    </row>
    <row r="21" spans="1:7" ht="50.25" customHeight="1">
      <c r="A21" s="203"/>
      <c r="B21" s="254" t="s">
        <v>482</v>
      </c>
      <c r="C21" s="254"/>
      <c r="D21" s="254"/>
      <c r="E21" s="254"/>
      <c r="F21" s="254"/>
      <c r="G21" s="2"/>
    </row>
  </sheetData>
  <mergeCells count="4">
    <mergeCell ref="A1:F1"/>
    <mergeCell ref="A2:F2"/>
    <mergeCell ref="A3:F3"/>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19"/>
  <sheetViews>
    <sheetView topLeftCell="A10" workbookViewId="0">
      <selection activeCell="F17" sqref="F17"/>
    </sheetView>
  </sheetViews>
  <sheetFormatPr defaultRowHeight="15"/>
  <cols>
    <col min="1" max="1" width="9.140625" style="1" customWidth="1"/>
    <col min="2" max="2" width="52.7109375" style="1" customWidth="1"/>
    <col min="3" max="3" width="11" style="1" customWidth="1"/>
    <col min="4" max="4" width="7.5703125" style="1" customWidth="1"/>
    <col min="5" max="5" width="13.28515625" style="1" customWidth="1"/>
    <col min="6" max="6" width="15" style="1" customWidth="1"/>
    <col min="7" max="16384" width="9.140625" style="1"/>
  </cols>
  <sheetData>
    <row r="1" spans="1:6" ht="18.75">
      <c r="A1" s="255" t="s">
        <v>0</v>
      </c>
      <c r="B1" s="255"/>
      <c r="C1" s="255"/>
      <c r="D1" s="255"/>
      <c r="E1" s="255"/>
      <c r="F1" s="255"/>
    </row>
    <row r="2" spans="1:6" ht="18.75">
      <c r="A2" s="255" t="s">
        <v>1</v>
      </c>
      <c r="B2" s="255"/>
      <c r="C2" s="255"/>
      <c r="D2" s="255"/>
      <c r="E2" s="255"/>
      <c r="F2" s="255"/>
    </row>
    <row r="3" spans="1:6" ht="51" customHeight="1">
      <c r="A3" s="285" t="s">
        <v>547</v>
      </c>
      <c r="B3" s="286"/>
      <c r="C3" s="286"/>
      <c r="D3" s="286"/>
      <c r="E3" s="286"/>
      <c r="F3" s="287"/>
    </row>
    <row r="4" spans="1:6">
      <c r="A4" s="207" t="s">
        <v>2</v>
      </c>
      <c r="B4" s="207" t="s">
        <v>3</v>
      </c>
      <c r="C4" s="207" t="s">
        <v>4</v>
      </c>
      <c r="D4" s="207" t="s">
        <v>5</v>
      </c>
      <c r="E4" s="207" t="s">
        <v>6</v>
      </c>
      <c r="F4" s="207" t="s">
        <v>7</v>
      </c>
    </row>
    <row r="5" spans="1:6" ht="121.5">
      <c r="A5" s="207" t="s">
        <v>8</v>
      </c>
      <c r="B5" s="207" t="s">
        <v>9</v>
      </c>
      <c r="C5" s="214">
        <v>60.89</v>
      </c>
      <c r="D5" s="215" t="s">
        <v>10</v>
      </c>
      <c r="E5" s="215">
        <v>120.53</v>
      </c>
      <c r="F5" s="214">
        <f>ROUND(C5*E5,0)</f>
        <v>7339</v>
      </c>
    </row>
    <row r="6" spans="1:6" ht="40.5">
      <c r="A6" s="207" t="s">
        <v>58</v>
      </c>
      <c r="B6" s="207" t="s">
        <v>508</v>
      </c>
      <c r="C6" s="214">
        <v>144.43</v>
      </c>
      <c r="D6" s="215" t="s">
        <v>10</v>
      </c>
      <c r="E6" s="215">
        <v>372.85</v>
      </c>
      <c r="F6" s="214">
        <f t="shared" ref="F6:F16" si="0">ROUND(C6*E6,0)</f>
        <v>53851</v>
      </c>
    </row>
    <row r="7" spans="1:6" ht="67.5">
      <c r="A7" s="207" t="s">
        <v>13</v>
      </c>
      <c r="B7" s="207" t="s">
        <v>14</v>
      </c>
      <c r="C7" s="214">
        <v>70.8</v>
      </c>
      <c r="D7" s="215" t="s">
        <v>10</v>
      </c>
      <c r="E7" s="207">
        <v>1149.1199999999999</v>
      </c>
      <c r="F7" s="214">
        <f t="shared" si="0"/>
        <v>81358</v>
      </c>
    </row>
    <row r="8" spans="1:6" ht="108">
      <c r="A8" s="207" t="s">
        <v>15</v>
      </c>
      <c r="B8" s="207" t="s">
        <v>16</v>
      </c>
      <c r="C8" s="213">
        <v>70.8</v>
      </c>
      <c r="D8" s="207" t="s">
        <v>10</v>
      </c>
      <c r="E8" s="213">
        <v>5829</v>
      </c>
      <c r="F8" s="214">
        <f t="shared" si="0"/>
        <v>412693</v>
      </c>
    </row>
    <row r="9" spans="1:6" ht="27">
      <c r="A9" s="207">
        <v>5</v>
      </c>
      <c r="B9" s="207" t="s">
        <v>463</v>
      </c>
      <c r="C9" s="213">
        <v>21.24</v>
      </c>
      <c r="D9" s="207" t="s">
        <v>10</v>
      </c>
      <c r="E9" s="213">
        <v>231.4</v>
      </c>
      <c r="F9" s="214">
        <f t="shared" si="0"/>
        <v>4915</v>
      </c>
    </row>
    <row r="10" spans="1:6">
      <c r="A10" s="207">
        <v>6</v>
      </c>
      <c r="B10" s="207" t="s">
        <v>17</v>
      </c>
      <c r="C10" s="230"/>
      <c r="D10" s="230"/>
      <c r="E10" s="207"/>
      <c r="F10" s="214">
        <f t="shared" si="0"/>
        <v>0</v>
      </c>
    </row>
    <row r="11" spans="1:6">
      <c r="A11" s="208" t="s">
        <v>18</v>
      </c>
      <c r="B11" s="207" t="s">
        <v>19</v>
      </c>
      <c r="C11" s="213">
        <v>30.45</v>
      </c>
      <c r="D11" s="207" t="s">
        <v>10</v>
      </c>
      <c r="E11" s="233">
        <v>907.32</v>
      </c>
      <c r="F11" s="214">
        <f t="shared" si="0"/>
        <v>27628</v>
      </c>
    </row>
    <row r="12" spans="1:6">
      <c r="A12" s="207" t="s">
        <v>20</v>
      </c>
      <c r="B12" s="207" t="s">
        <v>509</v>
      </c>
      <c r="C12" s="213">
        <v>144.43</v>
      </c>
      <c r="D12" s="207" t="s">
        <v>10</v>
      </c>
      <c r="E12" s="233">
        <v>541.66999999999996</v>
      </c>
      <c r="F12" s="214">
        <f t="shared" si="0"/>
        <v>78233</v>
      </c>
    </row>
    <row r="13" spans="1:6">
      <c r="A13" s="207" t="s">
        <v>22</v>
      </c>
      <c r="B13" s="207" t="s">
        <v>23</v>
      </c>
      <c r="C13" s="213">
        <v>70.8</v>
      </c>
      <c r="D13" s="207" t="s">
        <v>10</v>
      </c>
      <c r="E13" s="233">
        <v>863.24</v>
      </c>
      <c r="F13" s="214">
        <f t="shared" si="0"/>
        <v>61117</v>
      </c>
    </row>
    <row r="14" spans="1:6">
      <c r="A14" s="207" t="s">
        <v>24</v>
      </c>
      <c r="B14" s="207" t="s">
        <v>25</v>
      </c>
      <c r="C14" s="213">
        <v>60.89</v>
      </c>
      <c r="D14" s="207" t="s">
        <v>10</v>
      </c>
      <c r="E14" s="233">
        <v>541.66999999999996</v>
      </c>
      <c r="F14" s="214">
        <f t="shared" si="0"/>
        <v>32982</v>
      </c>
    </row>
    <row r="15" spans="1:6">
      <c r="A15" s="207" t="s">
        <v>26</v>
      </c>
      <c r="B15" s="207" t="s">
        <v>27</v>
      </c>
      <c r="C15" s="213">
        <v>60.89</v>
      </c>
      <c r="D15" s="207" t="s">
        <v>10</v>
      </c>
      <c r="E15" s="233">
        <v>177.16</v>
      </c>
      <c r="F15" s="214">
        <f t="shared" si="0"/>
        <v>10787</v>
      </c>
    </row>
    <row r="16" spans="1:6">
      <c r="A16" s="207" t="s">
        <v>466</v>
      </c>
      <c r="B16" s="207" t="s">
        <v>467</v>
      </c>
      <c r="C16" s="213">
        <v>21.24</v>
      </c>
      <c r="D16" s="207" t="s">
        <v>10</v>
      </c>
      <c r="E16" s="233">
        <v>314.83999999999997</v>
      </c>
      <c r="F16" s="214">
        <f t="shared" si="0"/>
        <v>6687</v>
      </c>
    </row>
    <row r="17" spans="1:7">
      <c r="A17" s="207"/>
      <c r="B17" s="207"/>
      <c r="C17" s="207"/>
      <c r="D17" s="207"/>
      <c r="E17" s="233" t="s">
        <v>28</v>
      </c>
      <c r="F17" s="193">
        <f>SUM(F5:F16)</f>
        <v>777590</v>
      </c>
    </row>
    <row r="18" spans="1:7" ht="21" customHeight="1">
      <c r="A18" s="203"/>
      <c r="B18" s="203"/>
      <c r="C18" s="203"/>
      <c r="D18" s="203"/>
      <c r="E18" s="203"/>
      <c r="F18" s="203"/>
    </row>
    <row r="19" spans="1:7" ht="50.25" customHeight="1">
      <c r="A19" s="203"/>
      <c r="B19" s="254" t="s">
        <v>510</v>
      </c>
      <c r="C19" s="254"/>
      <c r="D19" s="254"/>
      <c r="E19" s="254"/>
      <c r="F19" s="254"/>
      <c r="G19" s="2"/>
    </row>
  </sheetData>
  <mergeCells count="4">
    <mergeCell ref="A1:F1"/>
    <mergeCell ref="A2:F2"/>
    <mergeCell ref="A3:F3"/>
    <mergeCell ref="B19:F19"/>
  </mergeCells>
  <pageMargins left="0.7" right="0.7" top="0.75" bottom="0.75" header="0.3" footer="0.3"/>
  <pageSetup orientation="portrait" verticalDpi="0" r:id="rId1"/>
</worksheet>
</file>

<file path=xl/worksheets/sheet60.xml><?xml version="1.0" encoding="utf-8"?>
<worksheet xmlns="http://schemas.openxmlformats.org/spreadsheetml/2006/main" xmlns:r="http://schemas.openxmlformats.org/officeDocument/2006/relationships">
  <dimension ref="A1:F9"/>
  <sheetViews>
    <sheetView workbookViewId="0">
      <selection activeCell="F5" sqref="F5"/>
    </sheetView>
  </sheetViews>
  <sheetFormatPr defaultColWidth="16.28515625" defaultRowHeight="15"/>
  <cols>
    <col min="1" max="1" width="10" style="1" customWidth="1"/>
    <col min="2" max="2" width="31.7109375" style="1" customWidth="1"/>
    <col min="3" max="4" width="16.28515625" style="1"/>
    <col min="5" max="5" width="13.140625" style="1" customWidth="1"/>
    <col min="6" max="6" width="13.85546875" style="1" customWidth="1"/>
    <col min="7" max="16384" width="16.28515625" style="1"/>
  </cols>
  <sheetData>
    <row r="1" spans="1:6" ht="18.75">
      <c r="A1" s="255" t="s">
        <v>0</v>
      </c>
      <c r="B1" s="255"/>
      <c r="C1" s="255"/>
      <c r="D1" s="255"/>
      <c r="E1" s="255"/>
      <c r="F1" s="255"/>
    </row>
    <row r="2" spans="1:6" ht="18.75">
      <c r="A2" s="255" t="s">
        <v>1</v>
      </c>
      <c r="B2" s="255"/>
      <c r="C2" s="255"/>
      <c r="D2" s="255"/>
      <c r="E2" s="255"/>
      <c r="F2" s="255"/>
    </row>
    <row r="3" spans="1:6" ht="36.75" customHeight="1">
      <c r="A3" s="302" t="s">
        <v>468</v>
      </c>
      <c r="B3" s="303"/>
      <c r="C3" s="303"/>
      <c r="D3" s="303"/>
      <c r="E3" s="303"/>
      <c r="F3" s="304"/>
    </row>
    <row r="4" spans="1:6">
      <c r="A4" s="41" t="s">
        <v>34</v>
      </c>
      <c r="B4" s="41" t="s">
        <v>35</v>
      </c>
      <c r="C4" s="41" t="s">
        <v>36</v>
      </c>
      <c r="D4" s="41" t="s">
        <v>5</v>
      </c>
      <c r="E4" s="41" t="s">
        <v>6</v>
      </c>
      <c r="F4" s="41" t="s">
        <v>7</v>
      </c>
    </row>
    <row r="5" spans="1:6" ht="45" customHeight="1">
      <c r="A5" s="55">
        <v>1</v>
      </c>
      <c r="B5" s="55" t="s">
        <v>455</v>
      </c>
      <c r="C5" s="55">
        <v>60</v>
      </c>
      <c r="D5" s="55" t="s">
        <v>456</v>
      </c>
      <c r="E5" s="55">
        <v>9500</v>
      </c>
      <c r="F5" s="55">
        <f>C5*E5</f>
        <v>570000</v>
      </c>
    </row>
    <row r="6" spans="1:6" ht="24" customHeight="1">
      <c r="A6" s="31"/>
      <c r="B6" s="322" t="s">
        <v>457</v>
      </c>
      <c r="C6" s="322"/>
      <c r="D6" s="322"/>
      <c r="E6" s="322"/>
      <c r="F6" s="55">
        <v>570000</v>
      </c>
    </row>
    <row r="9" spans="1:6" customFormat="1" ht="73.5" customHeight="1">
      <c r="B9" s="254" t="s">
        <v>458</v>
      </c>
      <c r="C9" s="254"/>
      <c r="D9" s="254"/>
      <c r="E9" s="254"/>
      <c r="F9" s="254"/>
    </row>
  </sheetData>
  <mergeCells count="5">
    <mergeCell ref="A1:F1"/>
    <mergeCell ref="A2:F2"/>
    <mergeCell ref="A3:F3"/>
    <mergeCell ref="B6:E6"/>
    <mergeCell ref="B9:F9"/>
  </mergeCells>
  <pageMargins left="0.7" right="0.7" top="0.75" bottom="0.75" header="0.3" footer="0.3"/>
</worksheet>
</file>

<file path=xl/worksheets/sheet61.xml><?xml version="1.0" encoding="utf-8"?>
<worksheet xmlns="http://schemas.openxmlformats.org/spreadsheetml/2006/main" xmlns:r="http://schemas.openxmlformats.org/officeDocument/2006/relationships">
  <dimension ref="A1:F9"/>
  <sheetViews>
    <sheetView topLeftCell="A7" workbookViewId="0">
      <selection activeCell="F6" sqref="F6"/>
    </sheetView>
  </sheetViews>
  <sheetFormatPr defaultColWidth="16.28515625" defaultRowHeight="15"/>
  <cols>
    <col min="1" max="1" width="10" style="1" customWidth="1"/>
    <col min="2" max="2" width="32.7109375" style="1" customWidth="1"/>
    <col min="3" max="3" width="13" style="1" customWidth="1"/>
    <col min="4" max="4" width="12.28515625" style="1" customWidth="1"/>
    <col min="5" max="16384" width="16.28515625" style="1"/>
  </cols>
  <sheetData>
    <row r="1" spans="1:6" ht="18.75">
      <c r="A1" s="255" t="s">
        <v>0</v>
      </c>
      <c r="B1" s="255"/>
      <c r="C1" s="255"/>
      <c r="D1" s="255"/>
      <c r="E1" s="255"/>
      <c r="F1" s="255"/>
    </row>
    <row r="2" spans="1:6" ht="18.75">
      <c r="A2" s="255" t="s">
        <v>1</v>
      </c>
      <c r="B2" s="255"/>
      <c r="C2" s="255"/>
      <c r="D2" s="255"/>
      <c r="E2" s="255"/>
      <c r="F2" s="255"/>
    </row>
    <row r="3" spans="1:6" ht="36.75" customHeight="1">
      <c r="A3" s="321" t="s">
        <v>454</v>
      </c>
      <c r="B3" s="321"/>
      <c r="C3" s="321"/>
      <c r="D3" s="321"/>
      <c r="E3" s="321"/>
      <c r="F3" s="321"/>
    </row>
    <row r="4" spans="1:6">
      <c r="A4" s="41" t="s">
        <v>34</v>
      </c>
      <c r="B4" s="41" t="s">
        <v>35</v>
      </c>
      <c r="C4" s="41" t="s">
        <v>36</v>
      </c>
      <c r="D4" s="41" t="s">
        <v>5</v>
      </c>
      <c r="E4" s="41" t="s">
        <v>6</v>
      </c>
      <c r="F4" s="41" t="s">
        <v>7</v>
      </c>
    </row>
    <row r="5" spans="1:6" ht="45" customHeight="1">
      <c r="A5" s="55">
        <v>1</v>
      </c>
      <c r="B5" s="55" t="s">
        <v>455</v>
      </c>
      <c r="C5" s="55">
        <v>100</v>
      </c>
      <c r="D5" s="55" t="s">
        <v>456</v>
      </c>
      <c r="E5" s="55">
        <v>9500</v>
      </c>
      <c r="F5" s="55">
        <f>C5*E5</f>
        <v>950000</v>
      </c>
    </row>
    <row r="6" spans="1:6" ht="24" customHeight="1">
      <c r="A6" s="31"/>
      <c r="B6" s="322" t="s">
        <v>457</v>
      </c>
      <c r="C6" s="322"/>
      <c r="D6" s="322"/>
      <c r="E6" s="322"/>
      <c r="F6" s="55">
        <v>950000</v>
      </c>
    </row>
    <row r="9" spans="1:6" customFormat="1" ht="73.5" customHeight="1">
      <c r="B9" s="254" t="s">
        <v>458</v>
      </c>
      <c r="C9" s="254"/>
      <c r="D9" s="254"/>
      <c r="E9" s="254"/>
      <c r="F9" s="254"/>
    </row>
  </sheetData>
  <mergeCells count="5">
    <mergeCell ref="A1:F1"/>
    <mergeCell ref="A2:F2"/>
    <mergeCell ref="A3:F3"/>
    <mergeCell ref="B6:E6"/>
    <mergeCell ref="B9:F9"/>
  </mergeCells>
  <pageMargins left="0.7" right="0.7" top="0.75" bottom="0.75" header="0.3" footer="0.3"/>
</worksheet>
</file>

<file path=xl/worksheets/sheet62.xml><?xml version="1.0" encoding="utf-8"?>
<worksheet xmlns="http://schemas.openxmlformats.org/spreadsheetml/2006/main" xmlns:r="http://schemas.openxmlformats.org/officeDocument/2006/relationships">
  <dimension ref="A1:F21"/>
  <sheetViews>
    <sheetView topLeftCell="A10" workbookViewId="0">
      <selection activeCell="H12" sqref="H12"/>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48" t="s">
        <v>0</v>
      </c>
      <c r="B1" s="249"/>
      <c r="C1" s="249"/>
      <c r="D1" s="249"/>
      <c r="E1" s="249"/>
      <c r="F1" s="249"/>
    </row>
    <row r="2" spans="1:6" ht="18.75">
      <c r="A2" s="250" t="s">
        <v>1</v>
      </c>
      <c r="B2" s="251"/>
      <c r="C2" s="251"/>
      <c r="D2" s="251"/>
      <c r="E2" s="251"/>
      <c r="F2" s="251"/>
    </row>
    <row r="3" spans="1:6" ht="40.5" customHeight="1">
      <c r="A3" s="252" t="s">
        <v>570</v>
      </c>
      <c r="B3" s="252"/>
      <c r="C3" s="252"/>
      <c r="D3" s="252"/>
      <c r="E3" s="252"/>
      <c r="F3" s="252"/>
    </row>
    <row r="4" spans="1:6">
      <c r="A4" s="22" t="s">
        <v>34</v>
      </c>
      <c r="B4" s="22" t="s">
        <v>35</v>
      </c>
      <c r="C4" s="22" t="s">
        <v>36</v>
      </c>
      <c r="D4" s="22" t="s">
        <v>5</v>
      </c>
      <c r="E4" s="22" t="s">
        <v>6</v>
      </c>
      <c r="F4" s="22" t="s">
        <v>7</v>
      </c>
    </row>
    <row r="5" spans="1:6" ht="21">
      <c r="A5" s="23">
        <v>1</v>
      </c>
      <c r="B5" s="56" t="s">
        <v>37</v>
      </c>
      <c r="C5" s="23">
        <v>5</v>
      </c>
      <c r="D5" s="23" t="s">
        <v>38</v>
      </c>
      <c r="E5" s="23">
        <v>261.12</v>
      </c>
      <c r="F5" s="25">
        <f>E5*C5</f>
        <v>1305.5999999999999</v>
      </c>
    </row>
    <row r="6" spans="1:6" ht="84">
      <c r="A6" s="23" t="s">
        <v>39</v>
      </c>
      <c r="B6" s="57" t="s">
        <v>101</v>
      </c>
      <c r="C6" s="27">
        <v>42.3</v>
      </c>
      <c r="D6" s="28" t="s">
        <v>41</v>
      </c>
      <c r="E6" s="28">
        <v>120.53</v>
      </c>
      <c r="F6" s="25">
        <f t="shared" ref="F6:F17" si="0">E6*C6</f>
        <v>5098.4189999999999</v>
      </c>
    </row>
    <row r="7" spans="1:6" ht="73.5">
      <c r="A7" s="23" t="s">
        <v>42</v>
      </c>
      <c r="B7" s="58" t="s">
        <v>43</v>
      </c>
      <c r="C7" s="27">
        <v>9.92</v>
      </c>
      <c r="D7" s="28" t="s">
        <v>44</v>
      </c>
      <c r="E7" s="28">
        <v>223.35</v>
      </c>
      <c r="F7" s="25">
        <f t="shared" si="0"/>
        <v>2215.6320000000001</v>
      </c>
    </row>
    <row r="8" spans="1:6" ht="52.5">
      <c r="A8" s="23" t="s">
        <v>45</v>
      </c>
      <c r="B8" s="57" t="s">
        <v>46</v>
      </c>
      <c r="C8" s="27">
        <v>16.52</v>
      </c>
      <c r="D8" s="28" t="s">
        <v>44</v>
      </c>
      <c r="E8" s="28">
        <v>1149.1199999999999</v>
      </c>
      <c r="F8" s="25">
        <f t="shared" si="0"/>
        <v>18983.462399999997</v>
      </c>
    </row>
    <row r="9" spans="1:6" ht="93.75" customHeight="1">
      <c r="A9" s="69" t="s">
        <v>102</v>
      </c>
      <c r="B9" s="70" t="s">
        <v>72</v>
      </c>
      <c r="C9" s="71">
        <v>43.62</v>
      </c>
      <c r="D9" s="72" t="s">
        <v>103</v>
      </c>
      <c r="E9" s="72">
        <v>5829</v>
      </c>
      <c r="F9" s="25">
        <f t="shared" si="0"/>
        <v>254260.97999999998</v>
      </c>
    </row>
    <row r="10" spans="1:6" ht="84.75" customHeight="1">
      <c r="A10" s="65" t="s">
        <v>104</v>
      </c>
      <c r="B10" s="57" t="s">
        <v>105</v>
      </c>
      <c r="C10" s="27">
        <v>19.829999999999998</v>
      </c>
      <c r="D10" s="28" t="s">
        <v>44</v>
      </c>
      <c r="E10" s="28">
        <v>5489.86</v>
      </c>
      <c r="F10" s="25">
        <f t="shared" si="0"/>
        <v>108863.92379999999</v>
      </c>
    </row>
    <row r="11" spans="1:6" ht="73.5" customHeight="1">
      <c r="A11" s="23" t="s">
        <v>106</v>
      </c>
      <c r="B11" s="57" t="s">
        <v>107</v>
      </c>
      <c r="C11" s="27">
        <v>4.83</v>
      </c>
      <c r="D11" s="28" t="s">
        <v>84</v>
      </c>
      <c r="E11" s="28">
        <v>65841.84</v>
      </c>
      <c r="F11" s="25">
        <f t="shared" si="0"/>
        <v>318016.08720000001</v>
      </c>
    </row>
    <row r="12" spans="1:6" s="75" customFormat="1" ht="12.75">
      <c r="A12" s="36">
        <v>8</v>
      </c>
      <c r="B12" s="73" t="s">
        <v>49</v>
      </c>
      <c r="C12" s="74"/>
      <c r="D12" s="36"/>
      <c r="E12" s="36"/>
      <c r="F12" s="25">
        <f t="shared" si="0"/>
        <v>0</v>
      </c>
    </row>
    <row r="13" spans="1:6" ht="15.75">
      <c r="A13" s="23">
        <v>9</v>
      </c>
      <c r="B13" s="26" t="s">
        <v>108</v>
      </c>
      <c r="C13" s="27">
        <v>9.92</v>
      </c>
      <c r="D13" s="28" t="s">
        <v>44</v>
      </c>
      <c r="E13" s="28">
        <v>482.08</v>
      </c>
      <c r="F13" s="25">
        <f t="shared" si="0"/>
        <v>4782.2335999999996</v>
      </c>
    </row>
    <row r="14" spans="1:6" ht="15.75">
      <c r="A14" s="23">
        <v>10</v>
      </c>
      <c r="B14" s="26" t="s">
        <v>109</v>
      </c>
      <c r="C14" s="27">
        <v>27.28</v>
      </c>
      <c r="D14" s="28" t="s">
        <v>44</v>
      </c>
      <c r="E14" s="28">
        <v>813.85</v>
      </c>
      <c r="F14" s="25">
        <f t="shared" si="0"/>
        <v>22201.828000000001</v>
      </c>
    </row>
    <row r="15" spans="1:6" ht="15.75">
      <c r="A15" s="23">
        <v>11</v>
      </c>
      <c r="B15" s="26" t="s">
        <v>110</v>
      </c>
      <c r="C15" s="27">
        <v>16.52</v>
      </c>
      <c r="D15" s="28" t="s">
        <v>44</v>
      </c>
      <c r="E15" s="28">
        <v>752.51</v>
      </c>
      <c r="F15" s="25">
        <f t="shared" si="0"/>
        <v>12431.465199999999</v>
      </c>
    </row>
    <row r="16" spans="1:6" ht="15.75">
      <c r="A16" s="23">
        <v>12</v>
      </c>
      <c r="B16" s="26" t="s">
        <v>97</v>
      </c>
      <c r="C16" s="27">
        <v>54.57</v>
      </c>
      <c r="D16" s="28" t="s">
        <v>44</v>
      </c>
      <c r="E16" s="28">
        <v>434.67</v>
      </c>
      <c r="F16" s="25">
        <f t="shared" si="0"/>
        <v>23719.941900000002</v>
      </c>
    </row>
    <row r="17" spans="1:6" ht="15.75">
      <c r="A17" s="23">
        <v>13</v>
      </c>
      <c r="B17" s="26" t="s">
        <v>54</v>
      </c>
      <c r="C17" s="27">
        <v>42.3</v>
      </c>
      <c r="D17" s="28" t="s">
        <v>44</v>
      </c>
      <c r="E17" s="28">
        <v>177.16</v>
      </c>
      <c r="F17" s="25">
        <f t="shared" si="0"/>
        <v>7493.8679999999995</v>
      </c>
    </row>
    <row r="18" spans="1:6">
      <c r="A18" s="31"/>
      <c r="B18" s="322" t="s">
        <v>28</v>
      </c>
      <c r="C18" s="322"/>
      <c r="D18" s="322"/>
      <c r="E18" s="322"/>
      <c r="F18" s="32">
        <f>SUM(F5:F17)</f>
        <v>779373.44109999994</v>
      </c>
    </row>
    <row r="19" spans="1:6">
      <c r="A19" s="76"/>
      <c r="B19" s="77"/>
      <c r="C19" s="77"/>
      <c r="D19" s="77"/>
      <c r="E19" s="77"/>
      <c r="F19" s="35"/>
    </row>
    <row r="20" spans="1:6">
      <c r="A20" s="33"/>
      <c r="B20" s="34"/>
      <c r="C20" s="34"/>
      <c r="D20" s="34"/>
      <c r="E20" s="34"/>
      <c r="F20" s="35"/>
    </row>
    <row r="21" spans="1:6" ht="41.25" customHeight="1">
      <c r="B21" s="254" t="s">
        <v>111</v>
      </c>
      <c r="C21" s="254"/>
      <c r="D21" s="254"/>
      <c r="E21" s="254"/>
      <c r="F21" s="254"/>
    </row>
  </sheetData>
  <mergeCells count="5">
    <mergeCell ref="A1:F1"/>
    <mergeCell ref="A2:F2"/>
    <mergeCell ref="A3:F3"/>
    <mergeCell ref="B18:E18"/>
    <mergeCell ref="B21:F21"/>
  </mergeCells>
  <pageMargins left="0.7" right="0.7" top="0.75" bottom="0.75" header="0.3" footer="0.3"/>
</worksheet>
</file>

<file path=xl/worksheets/sheet63.xml><?xml version="1.0" encoding="utf-8"?>
<worksheet xmlns="http://schemas.openxmlformats.org/spreadsheetml/2006/main" xmlns:r="http://schemas.openxmlformats.org/officeDocument/2006/relationships">
  <dimension ref="A1:F23"/>
  <sheetViews>
    <sheetView topLeftCell="A13" workbookViewId="0">
      <selection activeCell="B20" sqref="B20:E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48" t="s">
        <v>0</v>
      </c>
      <c r="B1" s="249"/>
      <c r="C1" s="249"/>
      <c r="D1" s="249"/>
      <c r="E1" s="249"/>
      <c r="F1" s="249"/>
    </row>
    <row r="2" spans="1:6" ht="18.75">
      <c r="A2" s="250" t="s">
        <v>1</v>
      </c>
      <c r="B2" s="251"/>
      <c r="C2" s="251"/>
      <c r="D2" s="251"/>
      <c r="E2" s="251"/>
      <c r="F2" s="251"/>
    </row>
    <row r="3" spans="1:6" ht="27" customHeight="1">
      <c r="A3" s="252" t="s">
        <v>255</v>
      </c>
      <c r="B3" s="252"/>
      <c r="C3" s="252"/>
      <c r="D3" s="252"/>
      <c r="E3" s="252"/>
      <c r="F3" s="252"/>
    </row>
    <row r="4" spans="1:6">
      <c r="A4" s="22" t="s">
        <v>34</v>
      </c>
      <c r="B4" s="22" t="s">
        <v>35</v>
      </c>
      <c r="C4" s="22" t="s">
        <v>36</v>
      </c>
      <c r="D4" s="22" t="s">
        <v>5</v>
      </c>
      <c r="E4" s="22" t="s">
        <v>6</v>
      </c>
      <c r="F4" s="22" t="s">
        <v>7</v>
      </c>
    </row>
    <row r="5" spans="1:6" ht="21">
      <c r="A5" s="23">
        <v>1</v>
      </c>
      <c r="B5" s="56" t="s">
        <v>37</v>
      </c>
      <c r="C5" s="23">
        <v>5</v>
      </c>
      <c r="D5" s="23" t="s">
        <v>38</v>
      </c>
      <c r="E5" s="23">
        <v>261.12</v>
      </c>
      <c r="F5" s="25">
        <f>E5*C5</f>
        <v>1305.5999999999999</v>
      </c>
    </row>
    <row r="6" spans="1:6" ht="21">
      <c r="A6" s="23" t="s">
        <v>219</v>
      </c>
      <c r="B6" s="56" t="s">
        <v>127</v>
      </c>
      <c r="C6" s="23">
        <v>4.25</v>
      </c>
      <c r="D6" s="23" t="s">
        <v>89</v>
      </c>
      <c r="E6" s="23">
        <v>688.52</v>
      </c>
      <c r="F6" s="25">
        <f t="shared" ref="F6:F19" si="0">E6*C6</f>
        <v>2926.21</v>
      </c>
    </row>
    <row r="7" spans="1:6" ht="84">
      <c r="A7" s="23" t="s">
        <v>256</v>
      </c>
      <c r="B7" s="57" t="s">
        <v>101</v>
      </c>
      <c r="C7" s="27">
        <v>27.96</v>
      </c>
      <c r="D7" s="28" t="s">
        <v>41</v>
      </c>
      <c r="E7" s="28">
        <v>120.53</v>
      </c>
      <c r="F7" s="25">
        <f t="shared" si="0"/>
        <v>3370.0188000000003</v>
      </c>
    </row>
    <row r="8" spans="1:6" ht="73.5">
      <c r="A8" s="23" t="s">
        <v>257</v>
      </c>
      <c r="B8" s="58" t="s">
        <v>43</v>
      </c>
      <c r="C8" s="27">
        <v>5.73</v>
      </c>
      <c r="D8" s="28" t="s">
        <v>44</v>
      </c>
      <c r="E8" s="28">
        <v>223.35</v>
      </c>
      <c r="F8" s="25">
        <f t="shared" si="0"/>
        <v>1279.7955000000002</v>
      </c>
    </row>
    <row r="9" spans="1:6" ht="52.5">
      <c r="A9" s="23" t="s">
        <v>258</v>
      </c>
      <c r="B9" s="57" t="s">
        <v>46</v>
      </c>
      <c r="C9" s="27">
        <v>9.6199999999999992</v>
      </c>
      <c r="D9" s="28" t="s">
        <v>44</v>
      </c>
      <c r="E9" s="28">
        <v>1149.1199999999999</v>
      </c>
      <c r="F9" s="25">
        <f t="shared" si="0"/>
        <v>11054.534399999999</v>
      </c>
    </row>
    <row r="10" spans="1:6" ht="93.75" customHeight="1">
      <c r="A10" s="323" t="s">
        <v>259</v>
      </c>
      <c r="B10" s="324" t="s">
        <v>72</v>
      </c>
      <c r="C10" s="134">
        <v>25.7</v>
      </c>
      <c r="D10" s="96" t="s">
        <v>103</v>
      </c>
      <c r="E10" s="96">
        <v>5829</v>
      </c>
      <c r="F10" s="25">
        <f t="shared" si="0"/>
        <v>149805.29999999999</v>
      </c>
    </row>
    <row r="11" spans="1:6" ht="42.75" customHeight="1">
      <c r="A11" s="323"/>
      <c r="B11" s="325"/>
      <c r="C11" s="134">
        <v>0.56000000000000005</v>
      </c>
      <c r="D11" s="96" t="s">
        <v>103</v>
      </c>
      <c r="E11" s="96">
        <v>5829</v>
      </c>
      <c r="F11" s="25">
        <f t="shared" si="0"/>
        <v>3264.2400000000002</v>
      </c>
    </row>
    <row r="12" spans="1:6" ht="84.75" customHeight="1">
      <c r="A12" s="65" t="s">
        <v>119</v>
      </c>
      <c r="B12" s="57" t="s">
        <v>105</v>
      </c>
      <c r="C12" s="27">
        <v>11.74</v>
      </c>
      <c r="D12" s="28" t="s">
        <v>44</v>
      </c>
      <c r="E12" s="28">
        <v>5489.86</v>
      </c>
      <c r="F12" s="25">
        <f t="shared" si="0"/>
        <v>64450.956399999995</v>
      </c>
    </row>
    <row r="13" spans="1:6" ht="73.5" customHeight="1">
      <c r="A13" s="23" t="s">
        <v>260</v>
      </c>
      <c r="B13" s="57" t="s">
        <v>107</v>
      </c>
      <c r="C13" s="135">
        <v>2.86368</v>
      </c>
      <c r="D13" s="28" t="s">
        <v>84</v>
      </c>
      <c r="E13" s="28">
        <v>65841.84</v>
      </c>
      <c r="F13" s="25">
        <f t="shared" si="0"/>
        <v>188549.9603712</v>
      </c>
    </row>
    <row r="14" spans="1:6" s="75" customFormat="1" ht="12.75">
      <c r="A14" s="36">
        <v>9</v>
      </c>
      <c r="B14" s="73" t="s">
        <v>49</v>
      </c>
      <c r="C14" s="74"/>
      <c r="D14" s="36"/>
      <c r="E14" s="36"/>
      <c r="F14" s="25">
        <f t="shared" si="0"/>
        <v>0</v>
      </c>
    </row>
    <row r="15" spans="1:6" ht="15.75">
      <c r="A15" s="23">
        <v>10</v>
      </c>
      <c r="B15" s="26" t="s">
        <v>54</v>
      </c>
      <c r="C15" s="27">
        <v>27.96</v>
      </c>
      <c r="D15" s="28" t="s">
        <v>44</v>
      </c>
      <c r="E15" s="28">
        <v>177.16</v>
      </c>
      <c r="F15" s="25">
        <f t="shared" si="0"/>
        <v>4953.3936000000003</v>
      </c>
    </row>
    <row r="16" spans="1:6" ht="15.75">
      <c r="A16" s="23">
        <v>11</v>
      </c>
      <c r="B16" s="26" t="s">
        <v>109</v>
      </c>
      <c r="C16" s="27">
        <v>16.34</v>
      </c>
      <c r="D16" s="28" t="s">
        <v>44</v>
      </c>
      <c r="E16" s="28">
        <v>813.85</v>
      </c>
      <c r="F16" s="25">
        <f t="shared" si="0"/>
        <v>13298.309000000001</v>
      </c>
    </row>
    <row r="17" spans="1:6" ht="15.75">
      <c r="A17" s="23">
        <v>12</v>
      </c>
      <c r="B17" s="26" t="s">
        <v>108</v>
      </c>
      <c r="C17" s="27">
        <v>5.73</v>
      </c>
      <c r="D17" s="28" t="s">
        <v>44</v>
      </c>
      <c r="E17" s="28">
        <v>482.08</v>
      </c>
      <c r="F17" s="25">
        <f t="shared" si="0"/>
        <v>2762.3184000000001</v>
      </c>
    </row>
    <row r="18" spans="1:6" ht="15.75">
      <c r="A18" s="23">
        <v>13</v>
      </c>
      <c r="B18" s="26" t="s">
        <v>97</v>
      </c>
      <c r="C18" s="27">
        <v>32.68</v>
      </c>
      <c r="D18" s="28" t="s">
        <v>44</v>
      </c>
      <c r="E18" s="28">
        <v>434.67</v>
      </c>
      <c r="F18" s="25">
        <f t="shared" si="0"/>
        <v>14205.015600000001</v>
      </c>
    </row>
    <row r="19" spans="1:6" ht="15.75">
      <c r="A19" s="23">
        <v>14</v>
      </c>
      <c r="B19" s="26" t="s">
        <v>110</v>
      </c>
      <c r="C19" s="27">
        <v>9.6199999999999992</v>
      </c>
      <c r="D19" s="28" t="s">
        <v>44</v>
      </c>
      <c r="E19" s="28">
        <v>752.51</v>
      </c>
      <c r="F19" s="25">
        <f t="shared" si="0"/>
        <v>7239.1461999999992</v>
      </c>
    </row>
    <row r="20" spans="1:6">
      <c r="A20" s="31"/>
      <c r="B20" s="322" t="s">
        <v>90</v>
      </c>
      <c r="C20" s="322"/>
      <c r="D20" s="322"/>
      <c r="E20" s="322"/>
      <c r="F20" s="32">
        <f>SUM(F5:F19)</f>
        <v>468464.79827119998</v>
      </c>
    </row>
    <row r="21" spans="1:6">
      <c r="A21" s="76"/>
      <c r="B21" s="77"/>
      <c r="C21" s="77"/>
      <c r="D21" s="77"/>
      <c r="E21" s="77"/>
      <c r="F21" s="35"/>
    </row>
    <row r="22" spans="1:6">
      <c r="A22" s="33"/>
      <c r="B22" s="34"/>
      <c r="C22" s="34"/>
      <c r="D22" s="34"/>
      <c r="E22" s="34"/>
      <c r="F22" s="35"/>
    </row>
    <row r="23" spans="1:6" ht="41.25" customHeight="1">
      <c r="B23" s="254" t="s">
        <v>111</v>
      </c>
      <c r="C23" s="254"/>
      <c r="D23" s="254"/>
      <c r="E23" s="254"/>
      <c r="F23" s="254"/>
    </row>
  </sheetData>
  <mergeCells count="7">
    <mergeCell ref="B23:F23"/>
    <mergeCell ref="A1:F1"/>
    <mergeCell ref="A2:F2"/>
    <mergeCell ref="A3:F3"/>
    <mergeCell ref="A10:A11"/>
    <mergeCell ref="B10:B11"/>
    <mergeCell ref="B20:E20"/>
  </mergeCells>
  <pageMargins left="0.7" right="0.7" top="0.75" bottom="0.75" header="0.3" footer="0.3"/>
</worksheet>
</file>

<file path=xl/worksheets/sheet64.xml><?xml version="1.0" encoding="utf-8"?>
<worksheet xmlns="http://schemas.openxmlformats.org/spreadsheetml/2006/main" xmlns:r="http://schemas.openxmlformats.org/officeDocument/2006/relationships">
  <dimension ref="A1:J23"/>
  <sheetViews>
    <sheetView topLeftCell="A13" workbookViewId="0">
      <selection activeCell="I19" sqref="I19"/>
    </sheetView>
  </sheetViews>
  <sheetFormatPr defaultRowHeight="15"/>
  <cols>
    <col min="1" max="1" width="8.7109375" customWidth="1"/>
    <col min="2" max="2" width="45.28515625" customWidth="1"/>
    <col min="3" max="5" width="10.28515625" hidden="1" customWidth="1"/>
    <col min="6" max="6" width="9.28515625" customWidth="1"/>
    <col min="7" max="7" width="11.5703125" customWidth="1"/>
    <col min="8" max="8" width="10.42578125" customWidth="1"/>
    <col min="9" max="9" width="12.140625" customWidth="1"/>
  </cols>
  <sheetData>
    <row r="1" spans="1:10" s="173" customFormat="1" ht="12.75">
      <c r="A1" s="326" t="s">
        <v>0</v>
      </c>
      <c r="B1" s="327"/>
      <c r="C1" s="327"/>
      <c r="D1" s="327"/>
      <c r="E1" s="327"/>
      <c r="F1" s="327"/>
      <c r="G1" s="327"/>
      <c r="H1" s="327"/>
      <c r="I1" s="327"/>
      <c r="J1" s="172"/>
    </row>
    <row r="2" spans="1:10" s="173" customFormat="1" ht="12.75">
      <c r="A2" s="328" t="s">
        <v>1</v>
      </c>
      <c r="B2" s="329"/>
      <c r="C2" s="329"/>
      <c r="D2" s="329"/>
      <c r="E2" s="329"/>
      <c r="F2" s="329"/>
      <c r="G2" s="329"/>
      <c r="H2" s="329"/>
      <c r="I2" s="329"/>
      <c r="J2" s="172"/>
    </row>
    <row r="3" spans="1:10" ht="21" customHeight="1">
      <c r="A3" s="252" t="s">
        <v>341</v>
      </c>
      <c r="B3" s="252"/>
      <c r="C3" s="252"/>
      <c r="D3" s="252"/>
      <c r="E3" s="252"/>
      <c r="F3" s="252"/>
      <c r="G3" s="252"/>
      <c r="H3" s="252"/>
      <c r="I3" s="252"/>
      <c r="J3" s="21"/>
    </row>
    <row r="4" spans="1:10">
      <c r="A4" s="22" t="s">
        <v>34</v>
      </c>
      <c r="B4" s="22" t="s">
        <v>35</v>
      </c>
      <c r="C4" s="22">
        <v>3</v>
      </c>
      <c r="D4" s="22">
        <v>1</v>
      </c>
      <c r="E4" s="22">
        <v>2</v>
      </c>
      <c r="F4" s="22" t="s">
        <v>56</v>
      </c>
      <c r="G4" s="22" t="s">
        <v>5</v>
      </c>
      <c r="H4" s="22" t="s">
        <v>6</v>
      </c>
      <c r="I4" s="22" t="s">
        <v>7</v>
      </c>
    </row>
    <row r="5" spans="1:10" s="175" customFormat="1">
      <c r="A5" s="88">
        <v>1</v>
      </c>
      <c r="B5" s="174" t="s">
        <v>342</v>
      </c>
      <c r="C5" s="88"/>
      <c r="D5" s="88"/>
      <c r="E5" s="88"/>
      <c r="F5" s="88">
        <v>5</v>
      </c>
      <c r="G5" s="88" t="s">
        <v>38</v>
      </c>
      <c r="H5" s="88">
        <v>243.77</v>
      </c>
      <c r="I5" s="88">
        <f>F5*H5</f>
        <v>1218.8500000000001</v>
      </c>
    </row>
    <row r="6" spans="1:10" ht="84" customHeight="1">
      <c r="A6" s="23" t="s">
        <v>39</v>
      </c>
      <c r="B6" s="57" t="s">
        <v>40</v>
      </c>
      <c r="C6" s="27">
        <v>80.72</v>
      </c>
      <c r="D6" s="27">
        <v>11.23</v>
      </c>
      <c r="E6" s="27">
        <v>20.8</v>
      </c>
      <c r="F6" s="23">
        <v>10.47</v>
      </c>
      <c r="G6" s="28" t="s">
        <v>41</v>
      </c>
      <c r="H6" s="28">
        <v>120.53</v>
      </c>
      <c r="I6" s="88">
        <f t="shared" ref="I6:I16" si="0">F6*H6</f>
        <v>1261.9491</v>
      </c>
    </row>
    <row r="7" spans="1:10" s="84" customFormat="1" ht="68.25" customHeight="1">
      <c r="A7" s="65" t="s">
        <v>42</v>
      </c>
      <c r="B7" s="82" t="s">
        <v>43</v>
      </c>
      <c r="C7" s="27">
        <v>7.51</v>
      </c>
      <c r="D7" s="27">
        <v>1.21</v>
      </c>
      <c r="E7" s="27">
        <v>1.95</v>
      </c>
      <c r="F7" s="65">
        <v>21.77</v>
      </c>
      <c r="G7" s="96" t="s">
        <v>103</v>
      </c>
      <c r="H7" s="96">
        <v>223.35</v>
      </c>
      <c r="I7" s="88">
        <f t="shared" si="0"/>
        <v>4862.3294999999998</v>
      </c>
    </row>
    <row r="8" spans="1:10" ht="52.5">
      <c r="A8" s="23" t="s">
        <v>45</v>
      </c>
      <c r="B8" s="57" t="s">
        <v>46</v>
      </c>
      <c r="C8" s="27">
        <v>12.51</v>
      </c>
      <c r="D8" s="27">
        <v>2.0099999999999998</v>
      </c>
      <c r="E8" s="27">
        <v>3.25</v>
      </c>
      <c r="F8" s="23">
        <v>5.59</v>
      </c>
      <c r="G8" s="28" t="s">
        <v>44</v>
      </c>
      <c r="H8" s="28">
        <v>1149.1199999999999</v>
      </c>
      <c r="I8" s="88">
        <f t="shared" si="0"/>
        <v>6423.5807999999988</v>
      </c>
    </row>
    <row r="9" spans="1:10" ht="84">
      <c r="A9" s="23" t="s">
        <v>167</v>
      </c>
      <c r="B9" s="57" t="s">
        <v>157</v>
      </c>
      <c r="C9" s="27">
        <v>10.650085000000001</v>
      </c>
      <c r="D9" s="27">
        <v>7.1368910000000003</v>
      </c>
      <c r="E9" s="27">
        <v>2.8526470000000002</v>
      </c>
      <c r="F9" s="23">
        <v>5.33</v>
      </c>
      <c r="G9" s="28" t="s">
        <v>44</v>
      </c>
      <c r="H9" s="28">
        <v>5358.83</v>
      </c>
      <c r="I9" s="88">
        <f t="shared" si="0"/>
        <v>28562.563900000001</v>
      </c>
    </row>
    <row r="10" spans="1:10" ht="71.25" customHeight="1">
      <c r="A10" s="23" t="s">
        <v>335</v>
      </c>
      <c r="B10" s="57" t="s">
        <v>343</v>
      </c>
      <c r="C10" s="27"/>
      <c r="D10" s="27"/>
      <c r="E10" s="27"/>
      <c r="F10" s="23">
        <v>12.33</v>
      </c>
      <c r="G10" s="28" t="s">
        <v>44</v>
      </c>
      <c r="H10" s="28">
        <v>2502.35</v>
      </c>
      <c r="I10" s="88">
        <f t="shared" si="0"/>
        <v>30853.9755</v>
      </c>
    </row>
    <row r="11" spans="1:10" ht="55.5" customHeight="1" thickBot="1">
      <c r="A11" s="23" t="s">
        <v>344</v>
      </c>
      <c r="B11" s="176" t="s">
        <v>118</v>
      </c>
      <c r="C11" s="177">
        <v>13.29</v>
      </c>
      <c r="D11" s="178" t="s">
        <v>41</v>
      </c>
      <c r="E11" s="178">
        <v>245.79</v>
      </c>
      <c r="F11" s="179">
        <v>54.36</v>
      </c>
      <c r="G11" s="28" t="s">
        <v>89</v>
      </c>
      <c r="H11" s="28">
        <v>245.79</v>
      </c>
      <c r="I11" s="88">
        <f t="shared" si="0"/>
        <v>13361.144399999999</v>
      </c>
    </row>
    <row r="12" spans="1:10">
      <c r="A12" s="23">
        <v>7</v>
      </c>
      <c r="B12" s="57" t="s">
        <v>49</v>
      </c>
      <c r="C12" s="27"/>
      <c r="D12" s="27"/>
      <c r="E12" s="27"/>
      <c r="F12" s="23"/>
      <c r="G12" s="28"/>
      <c r="H12" s="28"/>
      <c r="I12" s="88">
        <f t="shared" si="0"/>
        <v>0</v>
      </c>
    </row>
    <row r="13" spans="1:10" ht="15.75">
      <c r="A13" s="23">
        <v>8</v>
      </c>
      <c r="B13" s="57" t="s">
        <v>63</v>
      </c>
      <c r="C13" s="27">
        <v>7.51</v>
      </c>
      <c r="D13" s="27">
        <v>1.21</v>
      </c>
      <c r="E13" s="27">
        <v>1.95</v>
      </c>
      <c r="F13" s="23">
        <v>8.92</v>
      </c>
      <c r="G13" s="28" t="s">
        <v>44</v>
      </c>
      <c r="H13" s="28">
        <v>813.82</v>
      </c>
      <c r="I13" s="88">
        <f t="shared" si="0"/>
        <v>7259.2744000000002</v>
      </c>
    </row>
    <row r="14" spans="1:10" ht="15.75">
      <c r="A14" s="23">
        <v>9</v>
      </c>
      <c r="B14" s="57" t="s">
        <v>164</v>
      </c>
      <c r="C14" s="27">
        <v>7.51</v>
      </c>
      <c r="D14" s="27">
        <v>1.21</v>
      </c>
      <c r="E14" s="27">
        <v>1.95</v>
      </c>
      <c r="F14" s="23">
        <v>21.77</v>
      </c>
      <c r="G14" s="28" t="s">
        <v>44</v>
      </c>
      <c r="H14" s="28">
        <v>482.08</v>
      </c>
      <c r="I14" s="88">
        <f t="shared" si="0"/>
        <v>10494.881599999999</v>
      </c>
    </row>
    <row r="15" spans="1:10" ht="15.75">
      <c r="A15" s="23">
        <v>10</v>
      </c>
      <c r="B15" s="57" t="s">
        <v>162</v>
      </c>
      <c r="C15" s="27"/>
      <c r="D15" s="27"/>
      <c r="E15" s="27"/>
      <c r="F15" s="23">
        <v>17.920000000000002</v>
      </c>
      <c r="G15" s="28" t="s">
        <v>44</v>
      </c>
      <c r="H15" s="28">
        <v>752.51</v>
      </c>
      <c r="I15" s="88">
        <f t="shared" si="0"/>
        <v>13484.979200000002</v>
      </c>
    </row>
    <row r="16" spans="1:10" ht="15.75">
      <c r="A16" s="23">
        <v>11</v>
      </c>
      <c r="B16" s="57" t="s">
        <v>97</v>
      </c>
      <c r="C16" s="27">
        <v>12.36</v>
      </c>
      <c r="D16" s="27">
        <v>9.26</v>
      </c>
      <c r="E16" s="27">
        <v>4.74</v>
      </c>
      <c r="F16" s="23">
        <v>4.79</v>
      </c>
      <c r="G16" s="28" t="s">
        <v>44</v>
      </c>
      <c r="H16" s="28">
        <v>434.67</v>
      </c>
      <c r="I16" s="88">
        <f t="shared" si="0"/>
        <v>2082.0693000000001</v>
      </c>
    </row>
    <row r="17" spans="1:9">
      <c r="A17" s="31"/>
      <c r="B17" s="275"/>
      <c r="C17" s="276"/>
      <c r="D17" s="276"/>
      <c r="E17" s="276"/>
      <c r="F17" s="276"/>
      <c r="G17" s="276"/>
      <c r="H17" s="277"/>
      <c r="I17" s="32">
        <f>SUM(I5:I16)</f>
        <v>119865.5977</v>
      </c>
    </row>
    <row r="18" spans="1:9">
      <c r="A18" s="31">
        <v>12</v>
      </c>
      <c r="B18" s="112" t="s">
        <v>345</v>
      </c>
      <c r="C18" s="112"/>
      <c r="D18" s="112"/>
      <c r="E18" s="112"/>
      <c r="F18" s="54">
        <v>9500</v>
      </c>
      <c r="G18" s="54" t="s">
        <v>38</v>
      </c>
      <c r="H18" s="54">
        <v>40</v>
      </c>
      <c r="I18" s="25">
        <f>F18*H18</f>
        <v>380000</v>
      </c>
    </row>
    <row r="19" spans="1:9">
      <c r="A19" s="31"/>
      <c r="B19" s="112"/>
      <c r="C19" s="112"/>
      <c r="D19" s="112"/>
      <c r="E19" s="112"/>
      <c r="F19" s="54"/>
      <c r="G19" s="54"/>
      <c r="H19" s="54"/>
      <c r="I19" s="32">
        <f>I17+I18</f>
        <v>499865.59769999998</v>
      </c>
    </row>
    <row r="20" spans="1:9" ht="15" customHeight="1">
      <c r="B20" s="330" t="s">
        <v>346</v>
      </c>
      <c r="C20" s="330"/>
      <c r="D20" s="330"/>
      <c r="E20" s="330"/>
      <c r="F20" s="330"/>
      <c r="G20" s="330"/>
      <c r="H20" s="330"/>
      <c r="I20" s="330"/>
    </row>
    <row r="21" spans="1:9">
      <c r="B21" s="331"/>
      <c r="C21" s="331"/>
      <c r="D21" s="331"/>
      <c r="E21" s="331"/>
      <c r="F21" s="331"/>
      <c r="G21" s="331"/>
      <c r="H21" s="331"/>
      <c r="I21" s="331"/>
    </row>
    <row r="22" spans="1:9">
      <c r="B22" s="331"/>
      <c r="C22" s="331"/>
      <c r="D22" s="331"/>
      <c r="E22" s="331"/>
      <c r="F22" s="331"/>
      <c r="G22" s="331"/>
      <c r="H22" s="331"/>
      <c r="I22" s="331"/>
    </row>
    <row r="23" spans="1:9">
      <c r="B23" s="331"/>
      <c r="C23" s="331"/>
      <c r="D23" s="331"/>
      <c r="E23" s="331"/>
      <c r="F23" s="331"/>
      <c r="G23" s="331"/>
      <c r="H23" s="331"/>
      <c r="I23" s="331"/>
    </row>
  </sheetData>
  <mergeCells count="5">
    <mergeCell ref="A1:I1"/>
    <mergeCell ref="A2:I2"/>
    <mergeCell ref="A3:I3"/>
    <mergeCell ref="B17:H17"/>
    <mergeCell ref="B20:I23"/>
  </mergeCells>
  <pageMargins left="0.7" right="0.7" top="0.75" bottom="0.75" header="0.3" footer="0.3"/>
</worksheet>
</file>

<file path=xl/worksheets/sheet65.xml><?xml version="1.0" encoding="utf-8"?>
<worksheet xmlns="http://schemas.openxmlformats.org/spreadsheetml/2006/main" xmlns:r="http://schemas.openxmlformats.org/officeDocument/2006/relationships">
  <dimension ref="A1:F23"/>
  <sheetViews>
    <sheetView topLeftCell="A13" workbookViewId="0">
      <selection activeCell="B20" sqref="B20:E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48" t="s">
        <v>0</v>
      </c>
      <c r="B1" s="249"/>
      <c r="C1" s="249"/>
      <c r="D1" s="249"/>
      <c r="E1" s="249"/>
      <c r="F1" s="249"/>
    </row>
    <row r="2" spans="1:6" ht="18.75">
      <c r="A2" s="250" t="s">
        <v>1</v>
      </c>
      <c r="B2" s="251"/>
      <c r="C2" s="251"/>
      <c r="D2" s="251"/>
      <c r="E2" s="251"/>
      <c r="F2" s="251"/>
    </row>
    <row r="3" spans="1:6" ht="22.5" customHeight="1">
      <c r="A3" s="252" t="s">
        <v>112</v>
      </c>
      <c r="B3" s="252"/>
      <c r="C3" s="252"/>
      <c r="D3" s="252"/>
      <c r="E3" s="252"/>
      <c r="F3" s="252"/>
    </row>
    <row r="4" spans="1:6">
      <c r="A4" s="22" t="s">
        <v>34</v>
      </c>
      <c r="B4" s="22" t="s">
        <v>35</v>
      </c>
      <c r="C4" s="22" t="s">
        <v>36</v>
      </c>
      <c r="D4" s="22" t="s">
        <v>5</v>
      </c>
      <c r="E4" s="22" t="s">
        <v>6</v>
      </c>
      <c r="F4" s="22" t="s">
        <v>7</v>
      </c>
    </row>
    <row r="5" spans="1:6" ht="84">
      <c r="A5" s="23" t="s">
        <v>57</v>
      </c>
      <c r="B5" s="57" t="s">
        <v>101</v>
      </c>
      <c r="C5" s="27">
        <v>64.569999999999993</v>
      </c>
      <c r="D5" s="28" t="s">
        <v>41</v>
      </c>
      <c r="E5" s="28">
        <v>120.53</v>
      </c>
      <c r="F5" s="59">
        <f>E5*C5</f>
        <v>7782.6220999999996</v>
      </c>
    </row>
    <row r="6" spans="1:6" ht="73.5">
      <c r="A6" s="23" t="s">
        <v>58</v>
      </c>
      <c r="B6" s="58" t="s">
        <v>43</v>
      </c>
      <c r="C6" s="27">
        <v>5.39</v>
      </c>
      <c r="D6" s="28" t="s">
        <v>44</v>
      </c>
      <c r="E6" s="28">
        <v>223.35</v>
      </c>
      <c r="F6" s="59">
        <f t="shared" ref="F6:F19" si="0">E6*C6</f>
        <v>1203.8564999999999</v>
      </c>
    </row>
    <row r="7" spans="1:6" ht="52.5">
      <c r="A7" s="23" t="s">
        <v>60</v>
      </c>
      <c r="B7" s="57" t="s">
        <v>46</v>
      </c>
      <c r="C7" s="27">
        <v>9.0399999999999991</v>
      </c>
      <c r="D7" s="28" t="s">
        <v>44</v>
      </c>
      <c r="E7" s="28">
        <v>1149.1199999999999</v>
      </c>
      <c r="F7" s="59">
        <f t="shared" si="0"/>
        <v>10388.044799999998</v>
      </c>
    </row>
    <row r="8" spans="1:6" ht="50.25" customHeight="1">
      <c r="A8" s="23" t="s">
        <v>113</v>
      </c>
      <c r="B8" s="57" t="s">
        <v>114</v>
      </c>
      <c r="C8" s="27">
        <v>7.58</v>
      </c>
      <c r="D8" s="28" t="s">
        <v>44</v>
      </c>
      <c r="E8" s="28">
        <v>5358.83</v>
      </c>
      <c r="F8" s="59">
        <f t="shared" si="0"/>
        <v>40619.931400000001</v>
      </c>
    </row>
    <row r="9" spans="1:6" ht="81.75" customHeight="1">
      <c r="A9" s="23" t="s">
        <v>115</v>
      </c>
      <c r="B9" s="57" t="s">
        <v>116</v>
      </c>
      <c r="C9" s="27">
        <v>19.88</v>
      </c>
      <c r="D9" s="28" t="s">
        <v>44</v>
      </c>
      <c r="E9" s="28">
        <v>2502.14</v>
      </c>
      <c r="F9" s="59">
        <f t="shared" si="0"/>
        <v>49742.543199999993</v>
      </c>
    </row>
    <row r="10" spans="1:6" ht="50.25" customHeight="1">
      <c r="A10" s="23" t="s">
        <v>117</v>
      </c>
      <c r="B10" s="57" t="s">
        <v>118</v>
      </c>
      <c r="C10" s="27">
        <v>133.86000000000001</v>
      </c>
      <c r="D10" s="28" t="s">
        <v>89</v>
      </c>
      <c r="E10" s="28">
        <v>245.79</v>
      </c>
      <c r="F10" s="59">
        <f t="shared" si="0"/>
        <v>32901.449400000005</v>
      </c>
    </row>
    <row r="11" spans="1:6" ht="84.75" customHeight="1">
      <c r="A11" s="65" t="s">
        <v>119</v>
      </c>
      <c r="B11" s="57" t="s">
        <v>105</v>
      </c>
      <c r="C11" s="27">
        <v>14.69</v>
      </c>
      <c r="D11" s="28" t="s">
        <v>44</v>
      </c>
      <c r="E11" s="28">
        <v>5489.86</v>
      </c>
      <c r="F11" s="59">
        <f t="shared" si="0"/>
        <v>80646.043399999995</v>
      </c>
    </row>
    <row r="12" spans="1:6" ht="102.75" customHeight="1">
      <c r="A12" s="23" t="s">
        <v>120</v>
      </c>
      <c r="B12" s="57" t="s">
        <v>121</v>
      </c>
      <c r="C12" s="27">
        <v>468</v>
      </c>
      <c r="D12" s="28" t="s">
        <v>122</v>
      </c>
      <c r="E12" s="28">
        <v>97.07</v>
      </c>
      <c r="F12" s="59">
        <f t="shared" si="0"/>
        <v>45428.759999999995</v>
      </c>
    </row>
    <row r="13" spans="1:6" ht="73.5" customHeight="1">
      <c r="A13" s="23" t="s">
        <v>123</v>
      </c>
      <c r="B13" s="57" t="s">
        <v>107</v>
      </c>
      <c r="C13" s="27">
        <v>1.3</v>
      </c>
      <c r="D13" s="28" t="s">
        <v>84</v>
      </c>
      <c r="E13" s="28">
        <v>65841.84</v>
      </c>
      <c r="F13" s="59">
        <f t="shared" si="0"/>
        <v>85594.391999999993</v>
      </c>
    </row>
    <row r="14" spans="1:6" s="75" customFormat="1" ht="12">
      <c r="A14" s="36">
        <v>9</v>
      </c>
      <c r="B14" s="73" t="s">
        <v>49</v>
      </c>
      <c r="C14" s="74"/>
      <c r="D14" s="36"/>
      <c r="E14" s="36"/>
      <c r="F14" s="59">
        <f t="shared" si="0"/>
        <v>0</v>
      </c>
    </row>
    <row r="15" spans="1:6" ht="15.75">
      <c r="A15" s="23">
        <v>10</v>
      </c>
      <c r="B15" s="26" t="s">
        <v>109</v>
      </c>
      <c r="C15" s="27">
        <v>21.56</v>
      </c>
      <c r="D15" s="28" t="s">
        <v>44</v>
      </c>
      <c r="E15" s="28">
        <v>813.85</v>
      </c>
      <c r="F15" s="59">
        <f t="shared" si="0"/>
        <v>17546.606</v>
      </c>
    </row>
    <row r="16" spans="1:6" ht="15.75">
      <c r="A16" s="23">
        <v>11</v>
      </c>
      <c r="B16" s="26" t="s">
        <v>108</v>
      </c>
      <c r="C16" s="27">
        <v>5.39</v>
      </c>
      <c r="D16" s="28" t="s">
        <v>44</v>
      </c>
      <c r="E16" s="28">
        <v>482.08</v>
      </c>
      <c r="F16" s="59">
        <f t="shared" si="0"/>
        <v>2598.4111999999996</v>
      </c>
    </row>
    <row r="17" spans="1:6" ht="15.75">
      <c r="A17" s="23">
        <v>12</v>
      </c>
      <c r="B17" s="26" t="s">
        <v>110</v>
      </c>
      <c r="C17" s="27">
        <v>28.92</v>
      </c>
      <c r="D17" s="28" t="s">
        <v>44</v>
      </c>
      <c r="E17" s="28">
        <v>752.51</v>
      </c>
      <c r="F17" s="59">
        <f t="shared" si="0"/>
        <v>21762.589200000002</v>
      </c>
    </row>
    <row r="18" spans="1:6" ht="15.75">
      <c r="A18" s="23">
        <v>13</v>
      </c>
      <c r="B18" s="26" t="s">
        <v>97</v>
      </c>
      <c r="C18" s="27">
        <v>19.462</v>
      </c>
      <c r="D18" s="28" t="s">
        <v>44</v>
      </c>
      <c r="E18" s="28">
        <v>434.67</v>
      </c>
      <c r="F18" s="59">
        <f t="shared" si="0"/>
        <v>8459.5475399999996</v>
      </c>
    </row>
    <row r="19" spans="1:6" ht="15.75">
      <c r="A19" s="23">
        <v>14</v>
      </c>
      <c r="B19" s="26" t="s">
        <v>54</v>
      </c>
      <c r="C19" s="27">
        <v>64.569999999999993</v>
      </c>
      <c r="D19" s="28" t="s">
        <v>44</v>
      </c>
      <c r="E19" s="28">
        <v>177.16</v>
      </c>
      <c r="F19" s="59">
        <f t="shared" si="0"/>
        <v>11439.221199999998</v>
      </c>
    </row>
    <row r="20" spans="1:6">
      <c r="A20" s="31"/>
      <c r="B20" s="322" t="s">
        <v>90</v>
      </c>
      <c r="C20" s="322"/>
      <c r="D20" s="322"/>
      <c r="E20" s="322"/>
      <c r="F20" s="32">
        <f>SUM(F5:F19)</f>
        <v>416114.01793999987</v>
      </c>
    </row>
    <row r="21" spans="1:6">
      <c r="A21" s="76"/>
      <c r="B21" s="77"/>
      <c r="C21" s="77"/>
      <c r="D21" s="77"/>
      <c r="E21" s="77"/>
      <c r="F21" s="35"/>
    </row>
    <row r="22" spans="1:6">
      <c r="A22" s="33"/>
      <c r="B22" s="34"/>
      <c r="C22" s="34"/>
      <c r="D22" s="34"/>
      <c r="E22" s="34"/>
      <c r="F22" s="35"/>
    </row>
    <row r="23" spans="1:6" ht="41.25" customHeight="1">
      <c r="B23" s="254" t="s">
        <v>111</v>
      </c>
      <c r="C23" s="254"/>
      <c r="D23" s="254"/>
      <c r="E23" s="254"/>
      <c r="F23" s="254"/>
    </row>
  </sheetData>
  <mergeCells count="5">
    <mergeCell ref="A1:F1"/>
    <mergeCell ref="A2:F2"/>
    <mergeCell ref="A3:F3"/>
    <mergeCell ref="B20:E20"/>
    <mergeCell ref="B23:F23"/>
  </mergeCells>
  <pageMargins left="0.7" right="0.7" top="0.75" bottom="0.75" header="0.3" footer="0.3"/>
</worksheet>
</file>

<file path=xl/worksheets/sheet66.xml><?xml version="1.0" encoding="utf-8"?>
<worksheet xmlns="http://schemas.openxmlformats.org/spreadsheetml/2006/main" xmlns:r="http://schemas.openxmlformats.org/officeDocument/2006/relationships">
  <dimension ref="A1:F18"/>
  <sheetViews>
    <sheetView topLeftCell="A14"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48" t="s">
        <v>0</v>
      </c>
      <c r="B1" s="249"/>
      <c r="C1" s="249"/>
      <c r="D1" s="249"/>
      <c r="E1" s="249"/>
      <c r="F1" s="249"/>
    </row>
    <row r="2" spans="1:6" ht="18.75">
      <c r="A2" s="250" t="s">
        <v>1</v>
      </c>
      <c r="B2" s="251"/>
      <c r="C2" s="251"/>
      <c r="D2" s="251"/>
      <c r="E2" s="251"/>
      <c r="F2" s="251"/>
    </row>
    <row r="3" spans="1:6" ht="31.5" customHeight="1">
      <c r="A3" s="252" t="s">
        <v>331</v>
      </c>
      <c r="B3" s="252"/>
      <c r="C3" s="252"/>
      <c r="D3" s="252"/>
      <c r="E3" s="252"/>
      <c r="F3" s="252"/>
    </row>
    <row r="4" spans="1:6">
      <c r="A4" s="22" t="s">
        <v>34</v>
      </c>
      <c r="B4" s="22" t="s">
        <v>35</v>
      </c>
      <c r="C4" s="22" t="s">
        <v>36</v>
      </c>
      <c r="D4" s="22" t="s">
        <v>5</v>
      </c>
      <c r="E4" s="22" t="s">
        <v>6</v>
      </c>
      <c r="F4" s="22" t="s">
        <v>7</v>
      </c>
    </row>
    <row r="5" spans="1:6" ht="21">
      <c r="A5" s="23">
        <v>1</v>
      </c>
      <c r="B5" s="24" t="s">
        <v>204</v>
      </c>
      <c r="C5" s="23">
        <v>3</v>
      </c>
      <c r="D5" s="23" t="s">
        <v>38</v>
      </c>
      <c r="E5" s="23">
        <v>261.12</v>
      </c>
      <c r="F5" s="59">
        <f>E5*C5</f>
        <v>783.36</v>
      </c>
    </row>
    <row r="6" spans="1:6" ht="94.5">
      <c r="A6" s="23" t="s">
        <v>39</v>
      </c>
      <c r="B6" s="57" t="s">
        <v>40</v>
      </c>
      <c r="C6" s="27">
        <v>33.64</v>
      </c>
      <c r="D6" s="28" t="s">
        <v>41</v>
      </c>
      <c r="E6" s="28">
        <v>120.53</v>
      </c>
      <c r="F6" s="59">
        <f t="shared" ref="F6:F15" si="0">E6*C6</f>
        <v>4054.6292000000003</v>
      </c>
    </row>
    <row r="7" spans="1:6" ht="73.5">
      <c r="A7" s="23" t="s">
        <v>42</v>
      </c>
      <c r="B7" s="58" t="s">
        <v>43</v>
      </c>
      <c r="C7" s="27">
        <v>25.49</v>
      </c>
      <c r="D7" s="28" t="s">
        <v>44</v>
      </c>
      <c r="E7" s="28">
        <v>223.35</v>
      </c>
      <c r="F7" s="59">
        <f t="shared" si="0"/>
        <v>5693.1914999999999</v>
      </c>
    </row>
    <row r="8" spans="1:6" ht="52.5">
      <c r="A8" s="23" t="s">
        <v>45</v>
      </c>
      <c r="B8" s="57" t="s">
        <v>46</v>
      </c>
      <c r="C8" s="27">
        <v>42.48</v>
      </c>
      <c r="D8" s="28" t="s">
        <v>44</v>
      </c>
      <c r="E8" s="28">
        <v>1149.1199999999999</v>
      </c>
      <c r="F8" s="59">
        <f t="shared" si="0"/>
        <v>48814.61759999999</v>
      </c>
    </row>
    <row r="9" spans="1:6" ht="93.75" customHeight="1">
      <c r="A9" s="69" t="s">
        <v>102</v>
      </c>
      <c r="B9" s="70" t="s">
        <v>72</v>
      </c>
      <c r="C9" s="71">
        <v>33.64</v>
      </c>
      <c r="D9" s="72" t="s">
        <v>103</v>
      </c>
      <c r="E9" s="72">
        <v>5829</v>
      </c>
      <c r="F9" s="59">
        <f t="shared" si="0"/>
        <v>196087.56</v>
      </c>
    </row>
    <row r="10" spans="1:6" ht="18.75">
      <c r="A10" s="23">
        <v>6</v>
      </c>
      <c r="B10" s="30" t="s">
        <v>49</v>
      </c>
      <c r="C10" s="27"/>
      <c r="D10" s="28"/>
      <c r="E10" s="28"/>
      <c r="F10" s="59">
        <f t="shared" si="0"/>
        <v>0</v>
      </c>
    </row>
    <row r="11" spans="1:6" ht="15.75">
      <c r="A11" s="23">
        <v>7</v>
      </c>
      <c r="B11" s="26" t="s">
        <v>109</v>
      </c>
      <c r="C11" s="27">
        <v>14.47</v>
      </c>
      <c r="D11" s="28" t="s">
        <v>44</v>
      </c>
      <c r="E11" s="28">
        <v>813.85</v>
      </c>
      <c r="F11" s="59">
        <f t="shared" si="0"/>
        <v>11776.409500000002</v>
      </c>
    </row>
    <row r="12" spans="1:6" ht="15.75">
      <c r="A12" s="23">
        <v>8</v>
      </c>
      <c r="B12" s="26" t="s">
        <v>108</v>
      </c>
      <c r="C12" s="27">
        <v>25.49</v>
      </c>
      <c r="D12" s="28" t="s">
        <v>44</v>
      </c>
      <c r="E12" s="28">
        <v>482.08</v>
      </c>
      <c r="F12" s="59">
        <f t="shared" si="0"/>
        <v>12288.2192</v>
      </c>
    </row>
    <row r="13" spans="1:6" ht="15.75">
      <c r="A13" s="23">
        <v>9</v>
      </c>
      <c r="B13" s="26" t="s">
        <v>97</v>
      </c>
      <c r="C13" s="27">
        <v>28.93</v>
      </c>
      <c r="D13" s="28" t="s">
        <v>44</v>
      </c>
      <c r="E13" s="28">
        <v>434.67</v>
      </c>
      <c r="F13" s="59">
        <f t="shared" si="0"/>
        <v>12575.0031</v>
      </c>
    </row>
    <row r="14" spans="1:6" ht="15.75">
      <c r="A14" s="23">
        <v>10</v>
      </c>
      <c r="B14" s="26" t="s">
        <v>110</v>
      </c>
      <c r="C14" s="27">
        <v>42.48</v>
      </c>
      <c r="D14" s="28" t="s">
        <v>44</v>
      </c>
      <c r="E14" s="28">
        <v>752.51</v>
      </c>
      <c r="F14" s="59">
        <f t="shared" si="0"/>
        <v>31966.624799999998</v>
      </c>
    </row>
    <row r="15" spans="1:6" ht="15.75">
      <c r="A15" s="23"/>
      <c r="B15" s="26" t="s">
        <v>54</v>
      </c>
      <c r="C15" s="27">
        <v>33.64</v>
      </c>
      <c r="D15" s="28" t="s">
        <v>44</v>
      </c>
      <c r="E15" s="28">
        <v>177.16</v>
      </c>
      <c r="F15" s="59">
        <f t="shared" si="0"/>
        <v>5959.6624000000002</v>
      </c>
    </row>
    <row r="16" spans="1:6">
      <c r="A16" s="31"/>
      <c r="B16" s="322" t="s">
        <v>77</v>
      </c>
      <c r="C16" s="322"/>
      <c r="D16" s="322"/>
      <c r="E16" s="322"/>
      <c r="F16" s="32">
        <f>SUM(F5:F15)</f>
        <v>329999.2772999999</v>
      </c>
    </row>
    <row r="17" spans="1:6">
      <c r="A17" s="33"/>
      <c r="B17" s="34"/>
      <c r="C17" s="34"/>
      <c r="D17" s="34"/>
      <c r="E17" s="34"/>
      <c r="F17" s="35"/>
    </row>
    <row r="18" spans="1:6" ht="41.25" customHeight="1">
      <c r="B18" s="254" t="s">
        <v>177</v>
      </c>
      <c r="C18" s="254"/>
      <c r="D18" s="254"/>
      <c r="E18" s="254"/>
      <c r="F18" s="254"/>
    </row>
  </sheetData>
  <mergeCells count="5">
    <mergeCell ref="A1:F1"/>
    <mergeCell ref="A2:F2"/>
    <mergeCell ref="A3:F3"/>
    <mergeCell ref="B16:E16"/>
    <mergeCell ref="B18:F18"/>
  </mergeCells>
  <pageMargins left="0.7" right="0.7" top="0.75" bottom="0.75" header="0.3" footer="0.3"/>
</worksheet>
</file>

<file path=xl/worksheets/sheet67.xml><?xml version="1.0" encoding="utf-8"?>
<worksheet xmlns="http://schemas.openxmlformats.org/spreadsheetml/2006/main" xmlns:r="http://schemas.openxmlformats.org/officeDocument/2006/relationships">
  <dimension ref="A1:F23"/>
  <sheetViews>
    <sheetView topLeftCell="A13" workbookViewId="0">
      <selection activeCell="G22" sqref="G22"/>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48" t="s">
        <v>0</v>
      </c>
      <c r="B1" s="249"/>
      <c r="C1" s="249"/>
      <c r="D1" s="249"/>
      <c r="E1" s="249"/>
      <c r="F1" s="249"/>
    </row>
    <row r="2" spans="1:6" ht="18.75">
      <c r="A2" s="250" t="s">
        <v>1</v>
      </c>
      <c r="B2" s="251"/>
      <c r="C2" s="251"/>
      <c r="D2" s="251"/>
      <c r="E2" s="251"/>
      <c r="F2" s="251"/>
    </row>
    <row r="3" spans="1:6" ht="22.5" customHeight="1">
      <c r="A3" s="252" t="s">
        <v>235</v>
      </c>
      <c r="B3" s="252"/>
      <c r="C3" s="252"/>
      <c r="D3" s="252"/>
      <c r="E3" s="252"/>
      <c r="F3" s="252"/>
    </row>
    <row r="4" spans="1:6">
      <c r="A4" s="22" t="s">
        <v>34</v>
      </c>
      <c r="B4" s="22" t="s">
        <v>35</v>
      </c>
      <c r="C4" s="22" t="s">
        <v>36</v>
      </c>
      <c r="D4" s="22" t="s">
        <v>5</v>
      </c>
      <c r="E4" s="22" t="s">
        <v>6</v>
      </c>
      <c r="F4" s="22" t="s">
        <v>7</v>
      </c>
    </row>
    <row r="5" spans="1:6" ht="84">
      <c r="A5" s="23" t="s">
        <v>57</v>
      </c>
      <c r="B5" s="57" t="s">
        <v>101</v>
      </c>
      <c r="C5" s="27">
        <v>111.3</v>
      </c>
      <c r="D5" s="28" t="s">
        <v>41</v>
      </c>
      <c r="E5" s="28">
        <v>120.53</v>
      </c>
      <c r="F5" s="59">
        <f>E5*C5</f>
        <v>13414.989</v>
      </c>
    </row>
    <row r="6" spans="1:6" ht="73.5">
      <c r="A6" s="23" t="s">
        <v>58</v>
      </c>
      <c r="B6" s="58" t="s">
        <v>43</v>
      </c>
      <c r="C6" s="27">
        <v>9.2799999999999994</v>
      </c>
      <c r="D6" s="28" t="s">
        <v>44</v>
      </c>
      <c r="E6" s="28">
        <v>223.35</v>
      </c>
      <c r="F6" s="59">
        <f t="shared" ref="F6:F19" si="0">E6*C6</f>
        <v>2072.6879999999996</v>
      </c>
    </row>
    <row r="7" spans="1:6" ht="52.5">
      <c r="A7" s="23" t="s">
        <v>60</v>
      </c>
      <c r="B7" s="57" t="s">
        <v>46</v>
      </c>
      <c r="C7" s="27">
        <v>15.59</v>
      </c>
      <c r="D7" s="28" t="s">
        <v>44</v>
      </c>
      <c r="E7" s="28">
        <v>1149.1199999999999</v>
      </c>
      <c r="F7" s="59">
        <f t="shared" si="0"/>
        <v>17914.780799999997</v>
      </c>
    </row>
    <row r="8" spans="1:6" ht="50.25" customHeight="1">
      <c r="A8" s="23" t="s">
        <v>113</v>
      </c>
      <c r="B8" s="57" t="s">
        <v>114</v>
      </c>
      <c r="C8" s="27">
        <v>13.06</v>
      </c>
      <c r="D8" s="28" t="s">
        <v>44</v>
      </c>
      <c r="E8" s="28">
        <v>5358.83</v>
      </c>
      <c r="F8" s="59">
        <f t="shared" si="0"/>
        <v>69986.319799999997</v>
      </c>
    </row>
    <row r="9" spans="1:6" ht="81.75" customHeight="1">
      <c r="A9" s="23" t="s">
        <v>115</v>
      </c>
      <c r="B9" s="57" t="s">
        <v>116</v>
      </c>
      <c r="C9" s="27">
        <v>33.9</v>
      </c>
      <c r="D9" s="28" t="s">
        <v>44</v>
      </c>
      <c r="E9" s="28">
        <v>2502.14</v>
      </c>
      <c r="F9" s="59">
        <f t="shared" si="0"/>
        <v>84822.545999999988</v>
      </c>
    </row>
    <row r="10" spans="1:6" ht="50.25" customHeight="1">
      <c r="A10" s="23" t="s">
        <v>117</v>
      </c>
      <c r="B10" s="57" t="s">
        <v>118</v>
      </c>
      <c r="C10" s="27">
        <v>232.62</v>
      </c>
      <c r="D10" s="28" t="s">
        <v>89</v>
      </c>
      <c r="E10" s="28">
        <v>245.79</v>
      </c>
      <c r="F10" s="59">
        <f t="shared" si="0"/>
        <v>57175.669799999996</v>
      </c>
    </row>
    <row r="11" spans="1:6" ht="84.75" customHeight="1">
      <c r="A11" s="65" t="s">
        <v>119</v>
      </c>
      <c r="B11" s="57" t="s">
        <v>105</v>
      </c>
      <c r="C11" s="27">
        <v>12.83</v>
      </c>
      <c r="D11" s="28" t="s">
        <v>44</v>
      </c>
      <c r="E11" s="28">
        <v>5489.86</v>
      </c>
      <c r="F11" s="59">
        <f t="shared" si="0"/>
        <v>70434.9038</v>
      </c>
    </row>
    <row r="12" spans="1:6" ht="102.75" customHeight="1">
      <c r="A12" s="23" t="s">
        <v>120</v>
      </c>
      <c r="B12" s="57" t="s">
        <v>121</v>
      </c>
      <c r="C12" s="27">
        <v>756</v>
      </c>
      <c r="D12" s="28" t="s">
        <v>122</v>
      </c>
      <c r="E12" s="28">
        <v>97.07</v>
      </c>
      <c r="F12" s="59">
        <f t="shared" si="0"/>
        <v>73384.92</v>
      </c>
    </row>
    <row r="13" spans="1:6" ht="73.5" customHeight="1">
      <c r="A13" s="23" t="s">
        <v>123</v>
      </c>
      <c r="B13" s="57" t="s">
        <v>107</v>
      </c>
      <c r="C13" s="27">
        <v>1.1399999999999999</v>
      </c>
      <c r="D13" s="28" t="s">
        <v>84</v>
      </c>
      <c r="E13" s="28">
        <v>65841.84</v>
      </c>
      <c r="F13" s="59">
        <f t="shared" si="0"/>
        <v>75059.697599999985</v>
      </c>
    </row>
    <row r="14" spans="1:6" s="75" customFormat="1" ht="12">
      <c r="A14" s="36">
        <v>9</v>
      </c>
      <c r="B14" s="73" t="s">
        <v>49</v>
      </c>
      <c r="C14" s="74"/>
      <c r="D14" s="36"/>
      <c r="E14" s="36"/>
      <c r="F14" s="59">
        <f t="shared" si="0"/>
        <v>0</v>
      </c>
    </row>
    <row r="15" spans="1:6" ht="15.75">
      <c r="A15" s="23">
        <v>10</v>
      </c>
      <c r="B15" s="26" t="s">
        <v>109</v>
      </c>
      <c r="C15" s="27">
        <v>31.693000000000001</v>
      </c>
      <c r="D15" s="28" t="s">
        <v>44</v>
      </c>
      <c r="E15" s="28">
        <v>813.85</v>
      </c>
      <c r="F15" s="59">
        <f t="shared" si="0"/>
        <v>25793.348050000001</v>
      </c>
    </row>
    <row r="16" spans="1:6" ht="15.75">
      <c r="A16" s="23">
        <v>11</v>
      </c>
      <c r="B16" s="26" t="s">
        <v>108</v>
      </c>
      <c r="C16" s="27">
        <v>9.2799999999999994</v>
      </c>
      <c r="D16" s="28" t="s">
        <v>44</v>
      </c>
      <c r="E16" s="28">
        <v>482.08</v>
      </c>
      <c r="F16" s="59">
        <f t="shared" si="0"/>
        <v>4473.7023999999992</v>
      </c>
    </row>
    <row r="17" spans="1:6" ht="15.75">
      <c r="A17" s="23">
        <v>12</v>
      </c>
      <c r="B17" s="26" t="s">
        <v>110</v>
      </c>
      <c r="C17" s="27">
        <v>49.49</v>
      </c>
      <c r="D17" s="28" t="s">
        <v>44</v>
      </c>
      <c r="E17" s="28">
        <v>752.51</v>
      </c>
      <c r="F17" s="59">
        <f t="shared" si="0"/>
        <v>37241.719900000004</v>
      </c>
    </row>
    <row r="18" spans="1:6" ht="15.75">
      <c r="A18" s="23">
        <v>13</v>
      </c>
      <c r="B18" s="26" t="s">
        <v>97</v>
      </c>
      <c r="C18" s="27">
        <v>22.74</v>
      </c>
      <c r="D18" s="28" t="s">
        <v>44</v>
      </c>
      <c r="E18" s="28">
        <v>434.67</v>
      </c>
      <c r="F18" s="59">
        <f t="shared" si="0"/>
        <v>9884.3958000000002</v>
      </c>
    </row>
    <row r="19" spans="1:6" ht="15.75">
      <c r="A19" s="23">
        <v>14</v>
      </c>
      <c r="B19" s="26" t="s">
        <v>54</v>
      </c>
      <c r="C19" s="27">
        <v>111.3</v>
      </c>
      <c r="D19" s="28" t="s">
        <v>44</v>
      </c>
      <c r="E19" s="28">
        <v>177.16</v>
      </c>
      <c r="F19" s="59">
        <f t="shared" si="0"/>
        <v>19717.907999999999</v>
      </c>
    </row>
    <row r="20" spans="1:6">
      <c r="A20" s="31"/>
      <c r="B20" s="322" t="s">
        <v>28</v>
      </c>
      <c r="C20" s="322"/>
      <c r="D20" s="322"/>
      <c r="E20" s="322"/>
      <c r="F20" s="32">
        <f>SUM(F5:F19)</f>
        <v>561377.58895000012</v>
      </c>
    </row>
    <row r="21" spans="1:6">
      <c r="A21" s="76"/>
      <c r="B21" s="77"/>
      <c r="C21" s="77"/>
      <c r="D21" s="77"/>
      <c r="E21" s="77"/>
      <c r="F21" s="35"/>
    </row>
    <row r="22" spans="1:6">
      <c r="A22" s="33"/>
      <c r="B22" s="34"/>
      <c r="C22" s="34"/>
      <c r="D22" s="34"/>
      <c r="E22" s="34"/>
      <c r="F22" s="35"/>
    </row>
    <row r="23" spans="1:6" ht="41.25" customHeight="1">
      <c r="B23" s="254" t="s">
        <v>111</v>
      </c>
      <c r="C23" s="254"/>
      <c r="D23" s="254"/>
      <c r="E23" s="254"/>
      <c r="F23" s="254"/>
    </row>
  </sheetData>
  <mergeCells count="5">
    <mergeCell ref="A1:F1"/>
    <mergeCell ref="A2:F2"/>
    <mergeCell ref="A3:F3"/>
    <mergeCell ref="B20:E20"/>
    <mergeCell ref="B23:F23"/>
  </mergeCells>
  <pageMargins left="0.7" right="0.7" top="0.75" bottom="0.75" header="0.3" footer="0.3"/>
</worksheet>
</file>

<file path=xl/worksheets/sheet68.xml><?xml version="1.0" encoding="utf-8"?>
<worksheet xmlns="http://schemas.openxmlformats.org/spreadsheetml/2006/main" xmlns:r="http://schemas.openxmlformats.org/officeDocument/2006/relationships">
  <dimension ref="A1:G19"/>
  <sheetViews>
    <sheetView topLeftCell="A10" workbookViewId="0">
      <selection activeCell="F16" sqref="F16"/>
    </sheetView>
  </sheetViews>
  <sheetFormatPr defaultRowHeight="15"/>
  <cols>
    <col min="1" max="1" width="10.5703125" style="1" bestFit="1" customWidth="1"/>
    <col min="2" max="2" width="52.7109375" style="1" customWidth="1"/>
    <col min="3" max="3" width="11.7109375" style="226" customWidth="1"/>
    <col min="4" max="4" width="7.5703125" style="226" customWidth="1"/>
    <col min="5" max="5" width="14.85546875" style="226" customWidth="1"/>
    <col min="6" max="6" width="13.7109375" style="226" customWidth="1"/>
    <col min="7" max="16384" width="9.140625" style="1"/>
  </cols>
  <sheetData>
    <row r="1" spans="1:6" ht="18.75">
      <c r="A1" s="291" t="s">
        <v>0</v>
      </c>
      <c r="B1" s="292"/>
      <c r="C1" s="292"/>
      <c r="D1" s="292"/>
      <c r="E1" s="292"/>
      <c r="F1" s="293"/>
    </row>
    <row r="2" spans="1:6" ht="18.75">
      <c r="A2" s="291" t="s">
        <v>1</v>
      </c>
      <c r="B2" s="292"/>
      <c r="C2" s="292"/>
      <c r="D2" s="292"/>
      <c r="E2" s="292"/>
      <c r="F2" s="293"/>
    </row>
    <row r="3" spans="1:6" s="217" customFormat="1" ht="42.75" customHeight="1">
      <c r="A3" s="285" t="s">
        <v>571</v>
      </c>
      <c r="B3" s="286"/>
      <c r="C3" s="286"/>
      <c r="D3" s="286"/>
      <c r="E3" s="286"/>
      <c r="F3" s="287"/>
    </row>
    <row r="4" spans="1:6" ht="32.25" customHeight="1">
      <c r="A4" s="137" t="s">
        <v>2</v>
      </c>
      <c r="B4" s="137" t="s">
        <v>3</v>
      </c>
      <c r="C4" s="137" t="s">
        <v>4</v>
      </c>
      <c r="D4" s="137" t="s">
        <v>5</v>
      </c>
      <c r="E4" s="137" t="s">
        <v>6</v>
      </c>
      <c r="F4" s="137" t="s">
        <v>7</v>
      </c>
    </row>
    <row r="5" spans="1:6" ht="32.25" customHeight="1">
      <c r="A5" s="199">
        <v>1</v>
      </c>
      <c r="B5" s="199" t="s">
        <v>265</v>
      </c>
      <c r="C5" s="137">
        <v>3</v>
      </c>
      <c r="D5" s="137" t="s">
        <v>38</v>
      </c>
      <c r="E5" s="137">
        <v>261.12</v>
      </c>
      <c r="F5" s="180">
        <f>C5*E5</f>
        <v>783.36</v>
      </c>
    </row>
    <row r="6" spans="1:6" ht="189">
      <c r="A6" s="199" t="s">
        <v>364</v>
      </c>
      <c r="B6" s="199" t="s">
        <v>9</v>
      </c>
      <c r="C6" s="209">
        <v>49.06</v>
      </c>
      <c r="D6" s="138" t="s">
        <v>10</v>
      </c>
      <c r="E6" s="138">
        <v>120.53</v>
      </c>
      <c r="F6" s="209">
        <f>ROUND(C6*E6,0)</f>
        <v>5913</v>
      </c>
    </row>
    <row r="7" spans="1:6" ht="126">
      <c r="A7" s="199" t="s">
        <v>365</v>
      </c>
      <c r="B7" s="199" t="s">
        <v>12</v>
      </c>
      <c r="C7" s="209">
        <v>37.17</v>
      </c>
      <c r="D7" s="138" t="s">
        <v>10</v>
      </c>
      <c r="E7" s="138">
        <v>223.35</v>
      </c>
      <c r="F7" s="209">
        <f>ROUND(C7*E7,0)</f>
        <v>8302</v>
      </c>
    </row>
    <row r="8" spans="1:6" ht="110.25">
      <c r="A8" s="199" t="s">
        <v>366</v>
      </c>
      <c r="B8" s="199" t="s">
        <v>14</v>
      </c>
      <c r="C8" s="209">
        <v>61.95</v>
      </c>
      <c r="D8" s="138" t="s">
        <v>10</v>
      </c>
      <c r="E8" s="137">
        <v>1149.1199999999999</v>
      </c>
      <c r="F8" s="180">
        <f>ROUND(C8*E8,0)</f>
        <v>71188</v>
      </c>
    </row>
    <row r="9" spans="1:6" ht="63">
      <c r="A9" s="199" t="s">
        <v>367</v>
      </c>
      <c r="B9" s="199" t="s">
        <v>368</v>
      </c>
      <c r="C9" s="209">
        <v>49.07</v>
      </c>
      <c r="D9" s="138" t="s">
        <v>10</v>
      </c>
      <c r="E9" s="137">
        <v>5829</v>
      </c>
      <c r="F9" s="180">
        <f>ROUND(C9*E9,0)</f>
        <v>286029</v>
      </c>
    </row>
    <row r="10" spans="1:6" ht="15.75">
      <c r="A10" s="199">
        <v>6</v>
      </c>
      <c r="B10" s="199" t="s">
        <v>17</v>
      </c>
      <c r="C10" s="221"/>
      <c r="D10" s="221"/>
      <c r="E10" s="137"/>
      <c r="F10" s="209"/>
    </row>
    <row r="11" spans="1:6" ht="28.5">
      <c r="A11" s="201" t="s">
        <v>18</v>
      </c>
      <c r="B11" s="137" t="s">
        <v>376</v>
      </c>
      <c r="C11" s="137">
        <v>21.1</v>
      </c>
      <c r="D11" s="137" t="s">
        <v>103</v>
      </c>
      <c r="E11" s="137">
        <v>813.85</v>
      </c>
      <c r="F11" s="209">
        <f>C11*E11</f>
        <v>17172.235000000001</v>
      </c>
    </row>
    <row r="12" spans="1:6" ht="28.5">
      <c r="A12" s="199" t="s">
        <v>20</v>
      </c>
      <c r="B12" s="137" t="s">
        <v>377</v>
      </c>
      <c r="C12" s="137">
        <v>37.17</v>
      </c>
      <c r="D12" s="137" t="s">
        <v>103</v>
      </c>
      <c r="E12" s="137">
        <v>482.08</v>
      </c>
      <c r="F12" s="209">
        <f t="shared" ref="F12:F15" si="0">C12*E12</f>
        <v>17918.9136</v>
      </c>
    </row>
    <row r="13" spans="1:6" ht="28.5">
      <c r="A13" s="199" t="s">
        <v>22</v>
      </c>
      <c r="B13" s="137" t="s">
        <v>378</v>
      </c>
      <c r="C13" s="137">
        <v>42.2</v>
      </c>
      <c r="D13" s="137" t="s">
        <v>103</v>
      </c>
      <c r="E13" s="137">
        <v>434.67</v>
      </c>
      <c r="F13" s="209">
        <f t="shared" si="0"/>
        <v>18343.074000000001</v>
      </c>
    </row>
    <row r="14" spans="1:6" ht="28.5">
      <c r="A14" s="199" t="s">
        <v>24</v>
      </c>
      <c r="B14" s="137" t="s">
        <v>379</v>
      </c>
      <c r="C14" s="137">
        <v>61.95</v>
      </c>
      <c r="D14" s="137" t="s">
        <v>103</v>
      </c>
      <c r="E14" s="137">
        <v>752.51</v>
      </c>
      <c r="F14" s="209">
        <f t="shared" si="0"/>
        <v>46617.994500000001</v>
      </c>
    </row>
    <row r="15" spans="1:6" ht="28.5">
      <c r="A15" s="199" t="s">
        <v>26</v>
      </c>
      <c r="B15" s="137" t="s">
        <v>361</v>
      </c>
      <c r="C15" s="137">
        <v>49.06</v>
      </c>
      <c r="D15" s="137" t="s">
        <v>103</v>
      </c>
      <c r="E15" s="137">
        <v>177.16</v>
      </c>
      <c r="F15" s="209">
        <f t="shared" si="0"/>
        <v>8691.4696000000004</v>
      </c>
    </row>
    <row r="16" spans="1:6" ht="15.75">
      <c r="A16" s="199"/>
      <c r="B16" s="199"/>
      <c r="C16" s="137"/>
      <c r="D16" s="137"/>
      <c r="E16" s="137" t="s">
        <v>28</v>
      </c>
      <c r="F16" s="222">
        <f>SUM(F5:F15)</f>
        <v>480959.04670000001</v>
      </c>
    </row>
    <row r="17" spans="1:7" ht="15.75">
      <c r="A17" s="202"/>
      <c r="B17" s="202"/>
      <c r="C17" s="223"/>
      <c r="D17" s="223"/>
      <c r="E17" s="223"/>
      <c r="F17" s="224"/>
    </row>
    <row r="18" spans="1:7" ht="21" customHeight="1">
      <c r="A18" s="203"/>
      <c r="B18" s="203"/>
      <c r="C18" s="225"/>
      <c r="D18" s="225"/>
      <c r="E18" s="225"/>
      <c r="F18" s="225"/>
    </row>
    <row r="19" spans="1:7" ht="50.25" customHeight="1">
      <c r="A19" s="203"/>
      <c r="B19" s="254" t="s">
        <v>374</v>
      </c>
      <c r="C19" s="254"/>
      <c r="D19" s="254"/>
      <c r="E19" s="254"/>
      <c r="F19" s="254"/>
      <c r="G19" s="2"/>
    </row>
  </sheetData>
  <mergeCells count="4">
    <mergeCell ref="A1:F1"/>
    <mergeCell ref="A2:F2"/>
    <mergeCell ref="A3:F3"/>
    <mergeCell ref="B19:F19"/>
  </mergeCells>
  <pageMargins left="0.7" right="0.7" top="0.75" bottom="0.75" header="0.3" footer="0.3"/>
</worksheet>
</file>

<file path=xl/worksheets/sheet69.xml><?xml version="1.0" encoding="utf-8"?>
<worksheet xmlns="http://schemas.openxmlformats.org/spreadsheetml/2006/main" xmlns:r="http://schemas.openxmlformats.org/officeDocument/2006/relationships">
  <dimension ref="A1:H19"/>
  <sheetViews>
    <sheetView topLeftCell="A10" workbookViewId="0">
      <selection activeCell="B16" sqref="B16:G16"/>
    </sheetView>
  </sheetViews>
  <sheetFormatPr defaultRowHeight="15"/>
  <cols>
    <col min="1" max="1" width="8.7109375" customWidth="1"/>
    <col min="2" max="2" width="50" customWidth="1"/>
    <col min="3" max="4" width="13.7109375" hidden="1" customWidth="1"/>
    <col min="5" max="5" width="10.28515625" customWidth="1"/>
    <col min="6" max="6" width="11.5703125" customWidth="1"/>
    <col min="7" max="7" width="11.5703125" style="1" customWidth="1"/>
    <col min="8" max="8" width="12.140625" customWidth="1"/>
  </cols>
  <sheetData>
    <row r="1" spans="1:8" ht="18.75">
      <c r="A1" s="248" t="s">
        <v>0</v>
      </c>
      <c r="B1" s="249"/>
      <c r="C1" s="249"/>
      <c r="D1" s="249"/>
      <c r="E1" s="249"/>
      <c r="F1" s="249"/>
      <c r="G1" s="249"/>
      <c r="H1" s="249"/>
    </row>
    <row r="2" spans="1:8" ht="18.75">
      <c r="A2" s="250" t="s">
        <v>1</v>
      </c>
      <c r="B2" s="251"/>
      <c r="C2" s="251"/>
      <c r="D2" s="251"/>
      <c r="E2" s="251"/>
      <c r="F2" s="251"/>
      <c r="G2" s="251"/>
      <c r="H2" s="251"/>
    </row>
    <row r="3" spans="1:8" ht="30.75" customHeight="1">
      <c r="A3" s="252" t="s">
        <v>203</v>
      </c>
      <c r="B3" s="252"/>
      <c r="C3" s="252"/>
      <c r="D3" s="252"/>
      <c r="E3" s="252"/>
      <c r="F3" s="252"/>
      <c r="G3" s="252"/>
      <c r="H3" s="252"/>
    </row>
    <row r="4" spans="1:8">
      <c r="A4" s="22" t="s">
        <v>34</v>
      </c>
      <c r="B4" s="22" t="s">
        <v>35</v>
      </c>
      <c r="C4" s="22">
        <v>1</v>
      </c>
      <c r="D4" s="22">
        <v>2</v>
      </c>
      <c r="E4" s="22" t="s">
        <v>36</v>
      </c>
      <c r="F4" s="22" t="s">
        <v>5</v>
      </c>
      <c r="G4" s="41" t="s">
        <v>6</v>
      </c>
      <c r="H4" s="22" t="s">
        <v>7</v>
      </c>
    </row>
    <row r="5" spans="1:8" ht="21">
      <c r="A5" s="23">
        <v>1</v>
      </c>
      <c r="B5" s="56" t="s">
        <v>204</v>
      </c>
      <c r="C5" s="23">
        <v>1</v>
      </c>
      <c r="D5" s="23" t="s">
        <v>38</v>
      </c>
      <c r="E5" s="23">
        <v>1</v>
      </c>
      <c r="F5" s="23" t="s">
        <v>38</v>
      </c>
      <c r="G5" s="31">
        <v>261.12</v>
      </c>
      <c r="H5" s="31">
        <f>E5*G5</f>
        <v>261.12</v>
      </c>
    </row>
    <row r="6" spans="1:8" ht="84">
      <c r="A6" s="23" t="s">
        <v>39</v>
      </c>
      <c r="B6" s="57" t="s">
        <v>40</v>
      </c>
      <c r="C6" s="27">
        <v>9.06</v>
      </c>
      <c r="D6" s="28">
        <v>19.739999999999998</v>
      </c>
      <c r="E6" s="27">
        <v>47.43</v>
      </c>
      <c r="F6" s="28" t="s">
        <v>41</v>
      </c>
      <c r="G6" s="28">
        <v>120.53</v>
      </c>
      <c r="H6" s="31">
        <f t="shared" ref="H6:H15" si="0">E6*G6</f>
        <v>5716.7379000000001</v>
      </c>
    </row>
    <row r="7" spans="1:8" ht="38.25">
      <c r="A7" s="23" t="s">
        <v>205</v>
      </c>
      <c r="B7" s="97" t="s">
        <v>183</v>
      </c>
      <c r="C7" s="113">
        <v>10.63</v>
      </c>
      <c r="D7" s="114" t="s">
        <v>41</v>
      </c>
      <c r="E7" s="115">
        <v>17.7</v>
      </c>
      <c r="F7" s="28" t="s">
        <v>41</v>
      </c>
      <c r="G7" s="31">
        <v>351.48</v>
      </c>
      <c r="H7" s="31">
        <f t="shared" si="0"/>
        <v>6221.1959999999999</v>
      </c>
    </row>
    <row r="8" spans="1:8" ht="42">
      <c r="A8" s="23" t="s">
        <v>45</v>
      </c>
      <c r="B8" s="57" t="s">
        <v>46</v>
      </c>
      <c r="C8" s="27">
        <v>0.95</v>
      </c>
      <c r="D8" s="28">
        <v>13.14</v>
      </c>
      <c r="E8" s="27">
        <v>29.5</v>
      </c>
      <c r="F8" s="28" t="s">
        <v>44</v>
      </c>
      <c r="G8" s="28">
        <v>1149.1199999999999</v>
      </c>
      <c r="H8" s="31">
        <f t="shared" si="0"/>
        <v>33899.039999999994</v>
      </c>
    </row>
    <row r="9" spans="1:8" ht="92.25" customHeight="1">
      <c r="A9" s="65" t="s">
        <v>102</v>
      </c>
      <c r="B9" s="97" t="s">
        <v>72</v>
      </c>
      <c r="C9" s="116">
        <v>15.93</v>
      </c>
      <c r="D9" s="114" t="s">
        <v>103</v>
      </c>
      <c r="E9" s="96">
        <v>35.4</v>
      </c>
      <c r="F9" s="28" t="s">
        <v>44</v>
      </c>
      <c r="G9" s="28">
        <v>5829</v>
      </c>
      <c r="H9" s="31">
        <f t="shared" si="0"/>
        <v>206346.6</v>
      </c>
    </row>
    <row r="10" spans="1:8" ht="18.75">
      <c r="A10" s="23">
        <v>6</v>
      </c>
      <c r="B10" s="30" t="s">
        <v>49</v>
      </c>
      <c r="C10" s="27"/>
      <c r="D10" s="66"/>
      <c r="E10" s="27"/>
      <c r="F10" s="28"/>
      <c r="G10" s="28"/>
      <c r="H10" s="31">
        <f t="shared" si="0"/>
        <v>0</v>
      </c>
    </row>
    <row r="11" spans="1:8" ht="15.75">
      <c r="A11" s="23">
        <v>6</v>
      </c>
      <c r="B11" s="26" t="s">
        <v>206</v>
      </c>
      <c r="C11" s="27">
        <v>0.56999999999999995</v>
      </c>
      <c r="D11" s="28">
        <v>7.82</v>
      </c>
      <c r="E11" s="27">
        <v>15.22</v>
      </c>
      <c r="F11" s="28" t="s">
        <v>44</v>
      </c>
      <c r="G11" s="28">
        <v>813.85</v>
      </c>
      <c r="H11" s="31">
        <f t="shared" si="0"/>
        <v>12386.797</v>
      </c>
    </row>
    <row r="12" spans="1:8" ht="15.75">
      <c r="A12" s="23">
        <v>7</v>
      </c>
      <c r="B12" s="26" t="s">
        <v>207</v>
      </c>
      <c r="C12" s="27">
        <v>4.2</v>
      </c>
      <c r="D12" s="28">
        <v>10.35</v>
      </c>
      <c r="E12" s="27">
        <v>17.7</v>
      </c>
      <c r="F12" s="28" t="s">
        <v>44</v>
      </c>
      <c r="G12" s="28">
        <v>434.67</v>
      </c>
      <c r="H12" s="31">
        <f t="shared" si="0"/>
        <v>7693.6589999999997</v>
      </c>
    </row>
    <row r="13" spans="1:8" ht="15.75">
      <c r="A13" s="23">
        <v>8</v>
      </c>
      <c r="B13" s="26" t="s">
        <v>97</v>
      </c>
      <c r="C13" s="27">
        <v>4.2</v>
      </c>
      <c r="D13" s="28">
        <v>10.35</v>
      </c>
      <c r="E13" s="27">
        <v>30.44</v>
      </c>
      <c r="F13" s="28" t="s">
        <v>44</v>
      </c>
      <c r="G13" s="28">
        <v>434.67</v>
      </c>
      <c r="H13" s="31">
        <f t="shared" si="0"/>
        <v>13231.354800000001</v>
      </c>
    </row>
    <row r="14" spans="1:8" ht="15.75">
      <c r="A14" s="23">
        <v>9</v>
      </c>
      <c r="B14" s="26" t="s">
        <v>110</v>
      </c>
      <c r="C14" s="27">
        <v>4.3499999999999996</v>
      </c>
      <c r="D14" s="28">
        <v>13.14</v>
      </c>
      <c r="E14" s="27">
        <v>29.5</v>
      </c>
      <c r="F14" s="28" t="s">
        <v>44</v>
      </c>
      <c r="G14" s="28">
        <v>752.51</v>
      </c>
      <c r="H14" s="31">
        <f t="shared" si="0"/>
        <v>22199.044999999998</v>
      </c>
    </row>
    <row r="15" spans="1:8" ht="15.75">
      <c r="A15" s="23">
        <v>10</v>
      </c>
      <c r="B15" s="26" t="s">
        <v>54</v>
      </c>
      <c r="C15" s="27">
        <v>9.06</v>
      </c>
      <c r="D15" s="28">
        <v>19.739999999999998</v>
      </c>
      <c r="E15" s="27">
        <v>47.43</v>
      </c>
      <c r="F15" s="28" t="s">
        <v>44</v>
      </c>
      <c r="G15" s="28">
        <v>177.16</v>
      </c>
      <c r="H15" s="31">
        <f t="shared" si="0"/>
        <v>8402.6988000000001</v>
      </c>
    </row>
    <row r="16" spans="1:8">
      <c r="A16" s="31"/>
      <c r="B16" s="275" t="s">
        <v>90</v>
      </c>
      <c r="C16" s="276"/>
      <c r="D16" s="276"/>
      <c r="E16" s="276"/>
      <c r="F16" s="276"/>
      <c r="G16" s="277"/>
      <c r="H16" s="27">
        <f>SUM(H5:H15)</f>
        <v>316358.24850000005</v>
      </c>
    </row>
    <row r="17" spans="1:8">
      <c r="A17" s="33"/>
      <c r="B17" s="34"/>
      <c r="C17" s="34"/>
      <c r="D17" s="34"/>
      <c r="E17" s="34"/>
      <c r="F17" s="34"/>
      <c r="G17" s="34"/>
      <c r="H17" s="35"/>
    </row>
    <row r="18" spans="1:8">
      <c r="A18" s="33"/>
      <c r="B18" s="34"/>
      <c r="C18" s="34"/>
      <c r="D18" s="34"/>
      <c r="E18" s="34"/>
      <c r="F18" s="34"/>
      <c r="G18" s="34"/>
      <c r="H18" s="35"/>
    </row>
    <row r="19" spans="1:8" ht="41.25" customHeight="1">
      <c r="B19" s="254" t="s">
        <v>177</v>
      </c>
      <c r="C19" s="254"/>
      <c r="D19" s="254"/>
      <c r="E19" s="254"/>
      <c r="F19" s="254"/>
      <c r="G19" s="254"/>
      <c r="H19" s="254"/>
    </row>
  </sheetData>
  <mergeCells count="5">
    <mergeCell ref="A1:H1"/>
    <mergeCell ref="A2:H2"/>
    <mergeCell ref="A3:H3"/>
    <mergeCell ref="B16:G16"/>
    <mergeCell ref="B19:H1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28"/>
  <sheetViews>
    <sheetView topLeftCell="A16" workbookViewId="0">
      <selection activeCell="I23" sqref="I23"/>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8" t="s">
        <v>0</v>
      </c>
      <c r="B1" s="259"/>
      <c r="C1" s="259"/>
      <c r="D1" s="259"/>
      <c r="E1" s="259"/>
      <c r="F1" s="259"/>
      <c r="G1" s="259"/>
      <c r="H1" s="259"/>
      <c r="I1" s="259"/>
      <c r="J1" s="20"/>
    </row>
    <row r="2" spans="1:10" ht="18.75">
      <c r="A2" s="260" t="s">
        <v>1</v>
      </c>
      <c r="B2" s="261"/>
      <c r="C2" s="261"/>
      <c r="D2" s="261"/>
      <c r="E2" s="261"/>
      <c r="F2" s="261"/>
      <c r="G2" s="261"/>
      <c r="H2" s="261"/>
      <c r="I2" s="261"/>
      <c r="J2" s="20"/>
    </row>
    <row r="3" spans="1:10" ht="21" customHeight="1">
      <c r="A3" s="252" t="s">
        <v>124</v>
      </c>
      <c r="B3" s="252"/>
      <c r="C3" s="252"/>
      <c r="D3" s="252"/>
      <c r="E3" s="252"/>
      <c r="F3" s="252"/>
      <c r="G3" s="252"/>
      <c r="H3" s="252"/>
      <c r="I3" s="252"/>
      <c r="J3" s="21"/>
    </row>
    <row r="4" spans="1:10">
      <c r="A4" s="22" t="s">
        <v>34</v>
      </c>
      <c r="B4" s="22" t="s">
        <v>35</v>
      </c>
      <c r="C4" s="22">
        <v>3</v>
      </c>
      <c r="D4" s="22">
        <v>1</v>
      </c>
      <c r="E4" s="22">
        <v>2</v>
      </c>
      <c r="F4" s="22" t="s">
        <v>56</v>
      </c>
      <c r="G4" s="22" t="s">
        <v>5</v>
      </c>
      <c r="H4" s="22" t="s">
        <v>6</v>
      </c>
      <c r="I4" s="22" t="s">
        <v>7</v>
      </c>
    </row>
    <row r="5" spans="1:10" ht="25.5" customHeight="1">
      <c r="A5" s="23">
        <v>1</v>
      </c>
      <c r="B5" s="57" t="s">
        <v>125</v>
      </c>
      <c r="C5" s="78"/>
      <c r="D5" s="78"/>
      <c r="E5" s="78"/>
      <c r="F5" s="79">
        <v>15</v>
      </c>
      <c r="G5" s="79" t="s">
        <v>38</v>
      </c>
      <c r="H5" s="79">
        <v>272.99</v>
      </c>
      <c r="I5" s="59">
        <f>F5*H5</f>
        <v>4094.8500000000004</v>
      </c>
    </row>
    <row r="6" spans="1:10" ht="86.25" customHeight="1">
      <c r="A6" s="23" t="s">
        <v>39</v>
      </c>
      <c r="B6" s="57" t="s">
        <v>40</v>
      </c>
      <c r="C6" s="78">
        <v>80.72</v>
      </c>
      <c r="D6" s="78">
        <v>11.23</v>
      </c>
      <c r="E6" s="78">
        <v>20.8</v>
      </c>
      <c r="F6" s="79">
        <v>73.95</v>
      </c>
      <c r="G6" s="79" t="s">
        <v>41</v>
      </c>
      <c r="H6" s="79">
        <v>120.53</v>
      </c>
      <c r="I6" s="59">
        <f t="shared" ref="I6:I22" si="0">F6*H6</f>
        <v>8913.1935000000012</v>
      </c>
    </row>
    <row r="7" spans="1:10" ht="33.75" customHeight="1">
      <c r="A7" s="23" t="s">
        <v>126</v>
      </c>
      <c r="B7" s="57" t="s">
        <v>127</v>
      </c>
      <c r="C7" s="78"/>
      <c r="D7" s="78"/>
      <c r="E7" s="78"/>
      <c r="F7" s="79">
        <v>8.9</v>
      </c>
      <c r="G7" s="79" t="s">
        <v>41</v>
      </c>
      <c r="H7" s="79">
        <v>688.52</v>
      </c>
      <c r="I7" s="59">
        <f t="shared" si="0"/>
        <v>6127.8280000000004</v>
      </c>
    </row>
    <row r="8" spans="1:10" ht="55.5" customHeight="1">
      <c r="A8" s="23" t="s">
        <v>128</v>
      </c>
      <c r="B8" s="57" t="s">
        <v>70</v>
      </c>
      <c r="C8" s="78"/>
      <c r="D8" s="78"/>
      <c r="E8" s="78"/>
      <c r="F8" s="79">
        <v>4.66</v>
      </c>
      <c r="G8" s="79" t="s">
        <v>41</v>
      </c>
      <c r="H8" s="79">
        <v>351.48</v>
      </c>
      <c r="I8" s="59">
        <f t="shared" si="0"/>
        <v>1637.8968000000002</v>
      </c>
    </row>
    <row r="9" spans="1:10" ht="55.5" customHeight="1">
      <c r="A9" s="80" t="s">
        <v>129</v>
      </c>
      <c r="B9" s="57" t="s">
        <v>130</v>
      </c>
      <c r="C9" s="78"/>
      <c r="D9" s="78"/>
      <c r="E9" s="78"/>
      <c r="F9" s="79">
        <v>7.01</v>
      </c>
      <c r="G9" s="79" t="s">
        <v>41</v>
      </c>
      <c r="H9" s="79">
        <v>1149.1199999999999</v>
      </c>
      <c r="I9" s="59">
        <f t="shared" si="0"/>
        <v>8055.3311999999987</v>
      </c>
    </row>
    <row r="10" spans="1:10" ht="55.5" customHeight="1">
      <c r="A10" s="262" t="s">
        <v>131</v>
      </c>
      <c r="B10" s="57" t="s">
        <v>72</v>
      </c>
      <c r="C10" s="78"/>
      <c r="D10" s="78"/>
      <c r="E10" s="78"/>
      <c r="F10" s="79">
        <v>2.0099999999999998</v>
      </c>
      <c r="G10" s="79" t="s">
        <v>41</v>
      </c>
      <c r="H10" s="79">
        <v>5829</v>
      </c>
      <c r="I10" s="59">
        <f t="shared" si="0"/>
        <v>11716.289999999999</v>
      </c>
    </row>
    <row r="11" spans="1:10" ht="33" customHeight="1">
      <c r="A11" s="263"/>
      <c r="B11" s="57"/>
      <c r="C11" s="78"/>
      <c r="D11" s="78"/>
      <c r="E11" s="78"/>
      <c r="F11" s="79">
        <v>7.9050000000000002</v>
      </c>
      <c r="G11" s="79" t="s">
        <v>41</v>
      </c>
      <c r="H11" s="79">
        <v>5829</v>
      </c>
      <c r="I11" s="59">
        <f t="shared" si="0"/>
        <v>46078.245000000003</v>
      </c>
    </row>
    <row r="12" spans="1:10" ht="84.75" customHeight="1" thickBot="1">
      <c r="A12" s="23" t="s">
        <v>132</v>
      </c>
      <c r="B12" s="81" t="s">
        <v>105</v>
      </c>
      <c r="C12" s="78"/>
      <c r="D12" s="78"/>
      <c r="E12" s="78"/>
      <c r="F12" s="79">
        <v>4.08</v>
      </c>
      <c r="G12" s="79" t="s">
        <v>133</v>
      </c>
      <c r="H12" s="79">
        <v>5489.86</v>
      </c>
      <c r="I12" s="59">
        <f t="shared" si="0"/>
        <v>22398.628799999999</v>
      </c>
    </row>
    <row r="13" spans="1:10" ht="78" customHeight="1">
      <c r="A13" s="65" t="s">
        <v>134</v>
      </c>
      <c r="B13" s="57" t="s">
        <v>135</v>
      </c>
      <c r="C13" s="27">
        <v>0.32</v>
      </c>
      <c r="D13" s="27">
        <v>0.35</v>
      </c>
      <c r="E13" s="27">
        <v>0.23</v>
      </c>
      <c r="F13" s="23">
        <v>0.75</v>
      </c>
      <c r="G13" s="28" t="s">
        <v>84</v>
      </c>
      <c r="H13" s="28">
        <v>65841.84</v>
      </c>
      <c r="I13" s="59">
        <f t="shared" si="0"/>
        <v>49381.38</v>
      </c>
    </row>
    <row r="14" spans="1:10" ht="47.25" customHeight="1">
      <c r="A14" s="65" t="s">
        <v>136</v>
      </c>
      <c r="B14" s="57" t="s">
        <v>137</v>
      </c>
      <c r="C14" s="27"/>
      <c r="D14" s="27"/>
      <c r="E14" s="27"/>
      <c r="F14" s="23">
        <v>21.78</v>
      </c>
      <c r="G14" s="79" t="s">
        <v>133</v>
      </c>
      <c r="H14" s="79">
        <v>2622.3</v>
      </c>
      <c r="I14" s="59">
        <f t="shared" si="0"/>
        <v>57113.69400000001</v>
      </c>
    </row>
    <row r="15" spans="1:10" s="84" customFormat="1" ht="57.75" customHeight="1">
      <c r="A15" s="65" t="s">
        <v>138</v>
      </c>
      <c r="B15" s="82" t="s">
        <v>139</v>
      </c>
      <c r="C15" s="78"/>
      <c r="D15" s="78"/>
      <c r="E15" s="78"/>
      <c r="F15" s="83">
        <v>10.63</v>
      </c>
      <c r="G15" s="83" t="s">
        <v>89</v>
      </c>
      <c r="H15" s="83">
        <v>133.47</v>
      </c>
      <c r="I15" s="59">
        <f t="shared" si="0"/>
        <v>1418.7861</v>
      </c>
    </row>
    <row r="16" spans="1:10" s="84" customFormat="1" ht="57.75" customHeight="1">
      <c r="A16" s="65" t="s">
        <v>140</v>
      </c>
      <c r="B16" s="82" t="s">
        <v>141</v>
      </c>
      <c r="C16" s="78"/>
      <c r="D16" s="78"/>
      <c r="E16" s="78"/>
      <c r="F16" s="83">
        <v>1.69</v>
      </c>
      <c r="G16" s="83" t="s">
        <v>142</v>
      </c>
      <c r="H16" s="83">
        <v>8602</v>
      </c>
      <c r="I16" s="59">
        <f t="shared" si="0"/>
        <v>14537.38</v>
      </c>
    </row>
    <row r="17" spans="1:9">
      <c r="A17" s="23">
        <v>12</v>
      </c>
      <c r="B17" s="57" t="s">
        <v>49</v>
      </c>
      <c r="C17" s="78"/>
      <c r="D17" s="78"/>
      <c r="E17" s="78"/>
      <c r="F17" s="79"/>
      <c r="G17" s="79"/>
      <c r="H17" s="79"/>
      <c r="I17" s="59">
        <f t="shared" si="0"/>
        <v>0</v>
      </c>
    </row>
    <row r="18" spans="1:9">
      <c r="A18" s="23">
        <v>13</v>
      </c>
      <c r="B18" s="57" t="s">
        <v>63</v>
      </c>
      <c r="C18" s="78">
        <v>7.51</v>
      </c>
      <c r="D18" s="78">
        <v>1.21</v>
      </c>
      <c r="E18" s="78">
        <v>1.95</v>
      </c>
      <c r="F18" s="79">
        <v>14.89</v>
      </c>
      <c r="G18" s="79" t="s">
        <v>133</v>
      </c>
      <c r="H18" s="79">
        <v>907.31</v>
      </c>
      <c r="I18" s="59">
        <f t="shared" si="0"/>
        <v>13509.8459</v>
      </c>
    </row>
    <row r="19" spans="1:9">
      <c r="A19" s="23">
        <v>14</v>
      </c>
      <c r="B19" s="57" t="s">
        <v>143</v>
      </c>
      <c r="C19" s="78">
        <v>12.36</v>
      </c>
      <c r="D19" s="78">
        <v>9.26</v>
      </c>
      <c r="E19" s="78">
        <v>4.74</v>
      </c>
      <c r="F19" s="79">
        <v>4.66</v>
      </c>
      <c r="G19" s="79" t="s">
        <v>133</v>
      </c>
      <c r="H19" s="79">
        <v>541.66999999999996</v>
      </c>
      <c r="I19" s="59">
        <f t="shared" si="0"/>
        <v>2524.1821999999997</v>
      </c>
    </row>
    <row r="20" spans="1:9">
      <c r="A20" s="23">
        <v>15</v>
      </c>
      <c r="B20" s="57" t="s">
        <v>144</v>
      </c>
      <c r="C20" s="78"/>
      <c r="D20" s="78"/>
      <c r="E20" s="78"/>
      <c r="F20" s="79">
        <v>28.79</v>
      </c>
      <c r="G20" s="79" t="s">
        <v>133</v>
      </c>
      <c r="H20" s="79">
        <v>863.23</v>
      </c>
      <c r="I20" s="59">
        <f t="shared" si="0"/>
        <v>24852.3917</v>
      </c>
    </row>
    <row r="21" spans="1:9">
      <c r="A21" s="23">
        <v>16</v>
      </c>
      <c r="B21" s="57" t="s">
        <v>52</v>
      </c>
      <c r="C21" s="78">
        <v>12.36</v>
      </c>
      <c r="D21" s="78">
        <v>9.26</v>
      </c>
      <c r="E21" s="78">
        <v>4.74</v>
      </c>
      <c r="F21" s="79">
        <v>12</v>
      </c>
      <c r="G21" s="79" t="s">
        <v>133</v>
      </c>
      <c r="H21" s="79">
        <v>541.678</v>
      </c>
      <c r="I21" s="59">
        <f t="shared" si="0"/>
        <v>6500.1360000000004</v>
      </c>
    </row>
    <row r="22" spans="1:9">
      <c r="A22" s="23">
        <v>17</v>
      </c>
      <c r="B22" s="57" t="s">
        <v>54</v>
      </c>
      <c r="C22" s="78">
        <v>80.72</v>
      </c>
      <c r="D22" s="78">
        <v>14.81</v>
      </c>
      <c r="E22" s="78">
        <v>20.8</v>
      </c>
      <c r="F22" s="79">
        <v>73.95</v>
      </c>
      <c r="G22" s="79" t="s">
        <v>133</v>
      </c>
      <c r="H22" s="79">
        <v>177.16</v>
      </c>
      <c r="I22" s="59">
        <f t="shared" si="0"/>
        <v>13100.982</v>
      </c>
    </row>
    <row r="23" spans="1:9">
      <c r="A23" s="31"/>
      <c r="B23" s="264" t="s">
        <v>145</v>
      </c>
      <c r="C23" s="264"/>
      <c r="D23" s="264"/>
      <c r="E23" s="264"/>
      <c r="F23" s="264"/>
      <c r="G23" s="264"/>
      <c r="H23" s="264"/>
      <c r="I23" s="59">
        <f>SUM(I5:I22)</f>
        <v>291961.04120000004</v>
      </c>
    </row>
    <row r="24" spans="1:9">
      <c r="A24" s="76"/>
      <c r="B24" s="85"/>
      <c r="C24" s="85"/>
      <c r="D24" s="85"/>
      <c r="E24" s="85"/>
      <c r="F24" s="85"/>
      <c r="G24" s="85"/>
      <c r="H24" s="85"/>
      <c r="I24" s="86"/>
    </row>
    <row r="25" spans="1:9">
      <c r="A25" s="76"/>
      <c r="B25" s="85"/>
      <c r="C25" s="85"/>
      <c r="D25" s="85"/>
      <c r="E25" s="85"/>
      <c r="F25" s="85"/>
      <c r="G25" s="265"/>
      <c r="H25" s="265"/>
      <c r="I25" s="86"/>
    </row>
    <row r="26" spans="1:9">
      <c r="B26" s="254" t="s">
        <v>91</v>
      </c>
      <c r="C26" s="254"/>
      <c r="D26" s="254"/>
      <c r="E26" s="254"/>
      <c r="F26" s="254"/>
      <c r="G26" s="254"/>
      <c r="H26" s="254"/>
      <c r="I26" s="254"/>
    </row>
    <row r="27" spans="1:9">
      <c r="B27" s="254"/>
      <c r="C27" s="254"/>
      <c r="D27" s="254"/>
      <c r="E27" s="254"/>
      <c r="F27" s="254"/>
      <c r="G27" s="254"/>
      <c r="H27" s="254"/>
      <c r="I27" s="254"/>
    </row>
    <row r="28" spans="1:9">
      <c r="B28" s="254"/>
      <c r="C28" s="254"/>
      <c r="D28" s="254"/>
      <c r="E28" s="254"/>
      <c r="F28" s="254"/>
      <c r="G28" s="254"/>
      <c r="H28" s="254"/>
      <c r="I28" s="254"/>
    </row>
  </sheetData>
  <mergeCells count="7">
    <mergeCell ref="B26:I28"/>
    <mergeCell ref="A1:I1"/>
    <mergeCell ref="A2:I2"/>
    <mergeCell ref="A3:I3"/>
    <mergeCell ref="A10:A11"/>
    <mergeCell ref="B23:H23"/>
    <mergeCell ref="G25:H25"/>
  </mergeCells>
  <pageMargins left="0.7" right="0.7" top="0.75" bottom="0.75" header="0.3" footer="0.3"/>
</worksheet>
</file>

<file path=xl/worksheets/sheet70.xml><?xml version="1.0" encoding="utf-8"?>
<worksheet xmlns="http://schemas.openxmlformats.org/spreadsheetml/2006/main" xmlns:r="http://schemas.openxmlformats.org/officeDocument/2006/relationships">
  <dimension ref="A1:H13"/>
  <sheetViews>
    <sheetView topLeftCell="A7" workbookViewId="0">
      <selection activeCell="B10" sqref="B10:G10"/>
    </sheetView>
  </sheetViews>
  <sheetFormatPr defaultRowHeight="15"/>
  <cols>
    <col min="1" max="1" width="8.7109375" customWidth="1"/>
    <col min="2" max="2" width="42" customWidth="1"/>
    <col min="3" max="4" width="13.7109375" hidden="1" customWidth="1"/>
    <col min="5" max="5" width="10.28515625" customWidth="1"/>
    <col min="6" max="6" width="9.42578125" customWidth="1"/>
    <col min="7" max="7" width="11.5703125" style="1" customWidth="1"/>
    <col min="8" max="8" width="12.140625" customWidth="1"/>
  </cols>
  <sheetData>
    <row r="1" spans="1:8" ht="18.75">
      <c r="A1" s="250" t="s">
        <v>1</v>
      </c>
      <c r="B1" s="251"/>
      <c r="C1" s="251"/>
      <c r="D1" s="251"/>
      <c r="E1" s="251"/>
      <c r="F1" s="251"/>
      <c r="G1" s="251"/>
      <c r="H1" s="251"/>
    </row>
    <row r="2" spans="1:8" ht="30.75" customHeight="1">
      <c r="A2" s="252" t="s">
        <v>248</v>
      </c>
      <c r="B2" s="252"/>
      <c r="C2" s="252"/>
      <c r="D2" s="252"/>
      <c r="E2" s="252"/>
      <c r="F2" s="252"/>
      <c r="G2" s="252"/>
      <c r="H2" s="252"/>
    </row>
    <row r="3" spans="1:8">
      <c r="A3" s="22" t="s">
        <v>34</v>
      </c>
      <c r="B3" s="22" t="s">
        <v>35</v>
      </c>
      <c r="C3" s="22">
        <v>1</v>
      </c>
      <c r="D3" s="22">
        <v>2</v>
      </c>
      <c r="E3" s="22" t="s">
        <v>36</v>
      </c>
      <c r="F3" s="22" t="s">
        <v>5</v>
      </c>
      <c r="G3" s="41" t="s">
        <v>6</v>
      </c>
      <c r="H3" s="22" t="s">
        <v>7</v>
      </c>
    </row>
    <row r="4" spans="1:8" ht="105" customHeight="1">
      <c r="A4" s="23" t="s">
        <v>249</v>
      </c>
      <c r="B4" s="26" t="s">
        <v>105</v>
      </c>
      <c r="C4" s="27"/>
      <c r="D4" s="28"/>
      <c r="E4" s="27">
        <v>46.73</v>
      </c>
      <c r="F4" s="28" t="s">
        <v>250</v>
      </c>
      <c r="G4" s="28">
        <v>5489.86</v>
      </c>
      <c r="H4" s="129">
        <f>E4*G4</f>
        <v>256541.15779999996</v>
      </c>
    </row>
    <row r="5" spans="1:8" ht="90" customHeight="1">
      <c r="A5" s="23" t="s">
        <v>251</v>
      </c>
      <c r="B5" s="130" t="s">
        <v>121</v>
      </c>
      <c r="C5" s="131"/>
      <c r="D5" s="132"/>
      <c r="E5" s="132">
        <v>996</v>
      </c>
      <c r="F5" s="28" t="s">
        <v>252</v>
      </c>
      <c r="G5" s="28">
        <v>97.07</v>
      </c>
      <c r="H5" s="129">
        <f t="shared" ref="H5:H9" si="0">E5*G5</f>
        <v>96681.719999999987</v>
      </c>
    </row>
    <row r="6" spans="1:8" ht="90" customHeight="1">
      <c r="A6" s="23" t="s">
        <v>253</v>
      </c>
      <c r="B6" s="130" t="s">
        <v>135</v>
      </c>
      <c r="C6" s="131"/>
      <c r="D6" s="132"/>
      <c r="E6" s="132">
        <v>4.54</v>
      </c>
      <c r="F6" s="28" t="s">
        <v>84</v>
      </c>
      <c r="G6" s="28">
        <v>65841.84</v>
      </c>
      <c r="H6" s="129">
        <f t="shared" si="0"/>
        <v>298921.95360000001</v>
      </c>
    </row>
    <row r="7" spans="1:8" ht="18.75">
      <c r="A7" s="23">
        <v>6</v>
      </c>
      <c r="B7" s="30" t="s">
        <v>49</v>
      </c>
      <c r="C7" s="27"/>
      <c r="D7" s="66"/>
      <c r="E7" s="27"/>
      <c r="F7" s="28"/>
      <c r="G7" s="28"/>
      <c r="H7" s="129">
        <f t="shared" si="0"/>
        <v>0</v>
      </c>
    </row>
    <row r="8" spans="1:8" ht="15.75">
      <c r="A8" s="23">
        <v>7</v>
      </c>
      <c r="B8" s="26" t="s">
        <v>206</v>
      </c>
      <c r="C8" s="27">
        <v>0.56999999999999995</v>
      </c>
      <c r="D8" s="28">
        <v>7.82</v>
      </c>
      <c r="E8" s="27">
        <v>20.059999999999999</v>
      </c>
      <c r="F8" s="28" t="s">
        <v>44</v>
      </c>
      <c r="G8" s="28">
        <v>813.85</v>
      </c>
      <c r="H8" s="129">
        <f t="shared" si="0"/>
        <v>16325.831</v>
      </c>
    </row>
    <row r="9" spans="1:8" ht="15.75">
      <c r="A9" s="23">
        <v>9</v>
      </c>
      <c r="B9" s="26" t="s">
        <v>97</v>
      </c>
      <c r="C9" s="27">
        <v>4.2</v>
      </c>
      <c r="D9" s="28">
        <v>10.35</v>
      </c>
      <c r="E9" s="27">
        <v>40.119999999999997</v>
      </c>
      <c r="F9" s="28" t="s">
        <v>44</v>
      </c>
      <c r="G9" s="28">
        <v>434.67</v>
      </c>
      <c r="H9" s="129">
        <f t="shared" si="0"/>
        <v>17438.9604</v>
      </c>
    </row>
    <row r="10" spans="1:8">
      <c r="A10" s="31"/>
      <c r="B10" s="275" t="s">
        <v>90</v>
      </c>
      <c r="C10" s="276"/>
      <c r="D10" s="276"/>
      <c r="E10" s="276"/>
      <c r="F10" s="276"/>
      <c r="G10" s="277"/>
      <c r="H10" s="27">
        <f>SUM(H4:H9)</f>
        <v>685909.62280000001</v>
      </c>
    </row>
    <row r="11" spans="1:8">
      <c r="A11" s="33"/>
      <c r="B11" s="34"/>
      <c r="C11" s="34"/>
      <c r="D11" s="34"/>
      <c r="E11" s="34"/>
      <c r="F11" s="34"/>
      <c r="G11" s="34"/>
      <c r="H11" s="35"/>
    </row>
    <row r="12" spans="1:8">
      <c r="A12" s="33"/>
      <c r="B12" s="34"/>
      <c r="C12" s="34"/>
      <c r="D12" s="34"/>
      <c r="E12" s="34"/>
      <c r="F12" s="34"/>
      <c r="G12" s="34"/>
      <c r="H12" s="35"/>
    </row>
    <row r="13" spans="1:8" ht="41.25" customHeight="1">
      <c r="B13" s="254" t="s">
        <v>254</v>
      </c>
      <c r="C13" s="254"/>
      <c r="D13" s="254"/>
      <c r="E13" s="254"/>
      <c r="F13" s="254"/>
      <c r="G13" s="254"/>
      <c r="H13" s="254"/>
    </row>
  </sheetData>
  <mergeCells count="4">
    <mergeCell ref="A1:H1"/>
    <mergeCell ref="A2:H2"/>
    <mergeCell ref="B10:G10"/>
    <mergeCell ref="B13:H13"/>
  </mergeCells>
  <pageMargins left="0.7" right="0.7" top="0.75" bottom="0.75" header="0.3" footer="0.3"/>
</worksheet>
</file>

<file path=xl/worksheets/sheet71.xml><?xml version="1.0" encoding="utf-8"?>
<worksheet xmlns="http://schemas.openxmlformats.org/spreadsheetml/2006/main" xmlns:r="http://schemas.openxmlformats.org/officeDocument/2006/relationships">
  <dimension ref="A1:G23"/>
  <sheetViews>
    <sheetView topLeftCell="A16" workbookViewId="0">
      <selection activeCell="F20" sqref="F20"/>
    </sheetView>
  </sheetViews>
  <sheetFormatPr defaultRowHeight="15"/>
  <cols>
    <col min="1" max="1" width="6.28515625" customWidth="1"/>
    <col min="2" max="2" width="57.140625" customWidth="1"/>
    <col min="3" max="3" width="9.7109375" customWidth="1"/>
    <col min="4" max="4" width="8.140625" customWidth="1"/>
    <col min="5" max="5" width="11" customWidth="1"/>
    <col min="6" max="6" width="11.85546875" customWidth="1"/>
  </cols>
  <sheetData>
    <row r="1" spans="1:6" s="203" customFormat="1" ht="18.75">
      <c r="A1" s="255" t="s">
        <v>0</v>
      </c>
      <c r="B1" s="255"/>
      <c r="C1" s="255"/>
      <c r="D1" s="255"/>
      <c r="E1" s="255"/>
      <c r="F1" s="255"/>
    </row>
    <row r="2" spans="1:6" s="203" customFormat="1" ht="18.75">
      <c r="A2" s="255" t="s">
        <v>1</v>
      </c>
      <c r="B2" s="255"/>
      <c r="C2" s="255"/>
      <c r="D2" s="255"/>
      <c r="E2" s="255"/>
      <c r="F2" s="255"/>
    </row>
    <row r="3" spans="1:6" s="203" customFormat="1" ht="15.75">
      <c r="A3" s="345" t="s">
        <v>572</v>
      </c>
      <c r="B3" s="346"/>
      <c r="C3" s="346"/>
      <c r="D3" s="346"/>
      <c r="E3" s="346"/>
      <c r="F3" s="347"/>
    </row>
    <row r="4" spans="1:6" s="203" customFormat="1" ht="25.5">
      <c r="A4" s="137" t="s">
        <v>2</v>
      </c>
      <c r="B4" s="137" t="s">
        <v>3</v>
      </c>
      <c r="C4" s="137" t="s">
        <v>4</v>
      </c>
      <c r="D4" s="137" t="s">
        <v>5</v>
      </c>
      <c r="E4" s="137" t="s">
        <v>6</v>
      </c>
      <c r="F4" s="137" t="s">
        <v>7</v>
      </c>
    </row>
    <row r="5" spans="1:6" ht="121.5">
      <c r="A5" s="207" t="s">
        <v>8</v>
      </c>
      <c r="B5" s="207" t="s">
        <v>9</v>
      </c>
      <c r="C5" s="215">
        <v>64.569999999999993</v>
      </c>
      <c r="D5" s="215" t="s">
        <v>10</v>
      </c>
      <c r="E5" s="215">
        <v>120.53</v>
      </c>
      <c r="F5" s="214">
        <f>C5*E5</f>
        <v>7782.6220999999996</v>
      </c>
    </row>
    <row r="6" spans="1:6" ht="76.5">
      <c r="A6" s="137" t="s">
        <v>520</v>
      </c>
      <c r="B6" s="137" t="s">
        <v>12</v>
      </c>
      <c r="C6" s="137">
        <v>5.39</v>
      </c>
      <c r="D6" s="137" t="s">
        <v>10</v>
      </c>
      <c r="E6" s="137">
        <v>223.35</v>
      </c>
      <c r="F6" s="214">
        <f t="shared" ref="F6:F19" si="0">C6*E6</f>
        <v>1203.8564999999999</v>
      </c>
    </row>
    <row r="7" spans="1:6" ht="63.75">
      <c r="A7" s="137" t="s">
        <v>521</v>
      </c>
      <c r="B7" s="137" t="s">
        <v>14</v>
      </c>
      <c r="C7" s="137">
        <v>9.0399999999999991</v>
      </c>
      <c r="D7" s="137" t="s">
        <v>10</v>
      </c>
      <c r="E7" s="137">
        <v>1149.1199999999999</v>
      </c>
      <c r="F7" s="214">
        <f t="shared" si="0"/>
        <v>10388.044799999998</v>
      </c>
    </row>
    <row r="8" spans="1:6" ht="89.25">
      <c r="A8" s="137" t="s">
        <v>522</v>
      </c>
      <c r="B8" s="137" t="s">
        <v>274</v>
      </c>
      <c r="C8" s="137">
        <v>7.58</v>
      </c>
      <c r="D8" s="137" t="s">
        <v>10</v>
      </c>
      <c r="E8" s="180">
        <v>5358.83</v>
      </c>
      <c r="F8" s="214">
        <f t="shared" si="0"/>
        <v>40619.931400000001</v>
      </c>
    </row>
    <row r="9" spans="1:6" ht="51">
      <c r="A9" s="240" t="s">
        <v>523</v>
      </c>
      <c r="B9" s="241" t="s">
        <v>524</v>
      </c>
      <c r="C9" s="242">
        <v>19.88</v>
      </c>
      <c r="D9" s="137" t="s">
        <v>10</v>
      </c>
      <c r="E9" s="242">
        <v>2502.14</v>
      </c>
      <c r="F9" s="214">
        <f t="shared" si="0"/>
        <v>49742.543199999993</v>
      </c>
    </row>
    <row r="10" spans="1:6" ht="71.25" customHeight="1">
      <c r="A10" s="243" t="s">
        <v>525</v>
      </c>
      <c r="B10" s="243" t="s">
        <v>526</v>
      </c>
      <c r="C10" s="243">
        <v>133.86000000000001</v>
      </c>
      <c r="D10" s="137" t="s">
        <v>352</v>
      </c>
      <c r="E10" s="180">
        <v>245.79</v>
      </c>
      <c r="F10" s="214">
        <f t="shared" si="0"/>
        <v>32901.449400000005</v>
      </c>
    </row>
    <row r="11" spans="1:6" ht="38.25">
      <c r="A11" s="137" t="s">
        <v>527</v>
      </c>
      <c r="B11" s="137" t="s">
        <v>354</v>
      </c>
      <c r="C11" s="137">
        <v>7.69</v>
      </c>
      <c r="D11" s="137" t="s">
        <v>10</v>
      </c>
      <c r="E11" s="227">
        <v>5489.86</v>
      </c>
      <c r="F11" s="214">
        <f t="shared" si="0"/>
        <v>42217.023399999998</v>
      </c>
    </row>
    <row r="12" spans="1:6" ht="114.75">
      <c r="A12" s="137" t="s">
        <v>528</v>
      </c>
      <c r="B12" s="137" t="s">
        <v>529</v>
      </c>
      <c r="C12" s="137">
        <v>252</v>
      </c>
      <c r="D12" s="137" t="s">
        <v>449</v>
      </c>
      <c r="E12" s="203">
        <v>97.07</v>
      </c>
      <c r="F12" s="214">
        <f t="shared" si="0"/>
        <v>24461.64</v>
      </c>
    </row>
    <row r="13" spans="1:6" ht="89.25">
      <c r="A13" s="137" t="s">
        <v>530</v>
      </c>
      <c r="B13" s="137" t="s">
        <v>531</v>
      </c>
      <c r="C13" s="137">
        <v>0.68</v>
      </c>
      <c r="D13" s="137" t="s">
        <v>420</v>
      </c>
      <c r="E13" s="137">
        <v>65841.84</v>
      </c>
      <c r="F13" s="214">
        <f t="shared" si="0"/>
        <v>44772.451200000003</v>
      </c>
    </row>
    <row r="14" spans="1:6">
      <c r="A14" s="137">
        <v>10</v>
      </c>
      <c r="B14" s="246" t="s">
        <v>17</v>
      </c>
      <c r="C14" s="137"/>
      <c r="D14" s="137"/>
      <c r="E14" s="137"/>
      <c r="F14" s="214">
        <f t="shared" si="0"/>
        <v>0</v>
      </c>
    </row>
    <row r="15" spans="1:6" ht="15.75">
      <c r="A15" s="234" t="s">
        <v>532</v>
      </c>
      <c r="B15" s="247" t="s">
        <v>533</v>
      </c>
      <c r="C15" s="180">
        <f>[1]Sheet2!F11</f>
        <v>18.54494</v>
      </c>
      <c r="D15" s="242" t="s">
        <v>534</v>
      </c>
      <c r="E15" s="244">
        <v>813.85</v>
      </c>
      <c r="F15" s="214">
        <f t="shared" si="0"/>
        <v>15092.799419000001</v>
      </c>
    </row>
    <row r="16" spans="1:6" ht="15.75">
      <c r="A16" s="137" t="s">
        <v>535</v>
      </c>
      <c r="B16" s="247" t="s">
        <v>536</v>
      </c>
      <c r="C16" s="180">
        <f>[1]Sheet2!E11</f>
        <v>5.39</v>
      </c>
      <c r="D16" s="242" t="s">
        <v>534</v>
      </c>
      <c r="E16" s="244">
        <v>482.08</v>
      </c>
      <c r="F16" s="214">
        <f t="shared" si="0"/>
        <v>2598.4111999999996</v>
      </c>
    </row>
    <row r="17" spans="1:7" ht="15.75">
      <c r="A17" s="137" t="s">
        <v>537</v>
      </c>
      <c r="B17" s="247" t="s">
        <v>538</v>
      </c>
      <c r="C17" s="180">
        <f>[1]Sheet2!H11</f>
        <v>28.919999999999998</v>
      </c>
      <c r="D17" s="242" t="s">
        <v>534</v>
      </c>
      <c r="E17" s="244">
        <v>752.51</v>
      </c>
      <c r="F17" s="214">
        <f t="shared" si="0"/>
        <v>21762.589199999999</v>
      </c>
    </row>
    <row r="18" spans="1:7" ht="15.75">
      <c r="A18" s="137" t="s">
        <v>539</v>
      </c>
      <c r="B18" s="247" t="s">
        <v>540</v>
      </c>
      <c r="C18" s="137">
        <f>[1]Sheet2!G11</f>
        <v>13.422000000000001</v>
      </c>
      <c r="D18" s="242" t="s">
        <v>534</v>
      </c>
      <c r="E18" s="244">
        <v>434.67</v>
      </c>
      <c r="F18" s="214">
        <f t="shared" si="0"/>
        <v>5834.1407400000007</v>
      </c>
    </row>
    <row r="19" spans="1:7" ht="15.75">
      <c r="A19" s="137" t="s">
        <v>541</v>
      </c>
      <c r="B19" s="247" t="s">
        <v>330</v>
      </c>
      <c r="C19" s="180">
        <f>[1]Sheet2!I11</f>
        <v>64.570943075615972</v>
      </c>
      <c r="D19" s="242" t="s">
        <v>534</v>
      </c>
      <c r="E19" s="245">
        <v>177.16</v>
      </c>
      <c r="F19" s="214">
        <f t="shared" si="0"/>
        <v>11439.388275276126</v>
      </c>
    </row>
    <row r="20" spans="1:7">
      <c r="A20" s="137"/>
      <c r="B20" s="137"/>
      <c r="C20" s="137"/>
      <c r="D20" s="137"/>
      <c r="E20" s="137" t="s">
        <v>28</v>
      </c>
      <c r="F20" s="32">
        <f>SUM(F5:F19)</f>
        <v>310816.8908342761</v>
      </c>
    </row>
    <row r="21" spans="1:7">
      <c r="A21" s="206"/>
      <c r="B21" s="206"/>
      <c r="C21" s="206"/>
      <c r="D21" s="206"/>
      <c r="E21" s="206"/>
      <c r="F21" s="206"/>
    </row>
    <row r="22" spans="1:7">
      <c r="A22" s="203"/>
      <c r="B22" s="203"/>
      <c r="C22" s="203"/>
      <c r="D22" s="203"/>
      <c r="E22" s="203"/>
      <c r="F22" s="203"/>
    </row>
    <row r="23" spans="1:7" s="1" customFormat="1" ht="50.25" customHeight="1">
      <c r="A23" s="203"/>
      <c r="B23" s="254" t="s">
        <v>542</v>
      </c>
      <c r="C23" s="254"/>
      <c r="D23" s="254"/>
      <c r="E23" s="254"/>
      <c r="F23" s="254"/>
      <c r="G23" s="2"/>
    </row>
  </sheetData>
  <mergeCells count="4">
    <mergeCell ref="A1:F1"/>
    <mergeCell ref="A2:F2"/>
    <mergeCell ref="A3:F3"/>
    <mergeCell ref="B23:F23"/>
  </mergeCells>
  <pageMargins left="0.63" right="0.16" top="0.51" bottom="0.17" header="0.3" footer="0.17"/>
  <pageSetup scale="85" orientation="portrait" verticalDpi="0" r:id="rId1"/>
</worksheet>
</file>

<file path=xl/worksheets/sheet72.xml><?xml version="1.0" encoding="utf-8"?>
<worksheet xmlns="http://schemas.openxmlformats.org/spreadsheetml/2006/main" xmlns:r="http://schemas.openxmlformats.org/officeDocument/2006/relationships">
  <dimension ref="A1:J23"/>
  <sheetViews>
    <sheetView topLeftCell="A13" workbookViewId="0">
      <selection activeCell="B20" sqref="B20:H20"/>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58" t="s">
        <v>0</v>
      </c>
      <c r="B1" s="259"/>
      <c r="C1" s="259"/>
      <c r="D1" s="259"/>
      <c r="E1" s="259"/>
      <c r="F1" s="259"/>
      <c r="G1" s="259"/>
      <c r="H1" s="259"/>
      <c r="I1" s="259"/>
      <c r="J1" s="20"/>
    </row>
    <row r="2" spans="1:10" ht="18.75">
      <c r="A2" s="260" t="s">
        <v>1</v>
      </c>
      <c r="B2" s="261"/>
      <c r="C2" s="261"/>
      <c r="D2" s="261"/>
      <c r="E2" s="261"/>
      <c r="F2" s="261"/>
      <c r="G2" s="261"/>
      <c r="H2" s="261"/>
      <c r="I2" s="261"/>
      <c r="J2" s="20"/>
    </row>
    <row r="3" spans="1:10" ht="21" customHeight="1">
      <c r="A3" s="252" t="s">
        <v>166</v>
      </c>
      <c r="B3" s="252"/>
      <c r="C3" s="252"/>
      <c r="D3" s="252"/>
      <c r="E3" s="252"/>
      <c r="F3" s="252"/>
      <c r="G3" s="252"/>
      <c r="H3" s="252"/>
      <c r="I3" s="252"/>
      <c r="J3" s="21"/>
    </row>
    <row r="4" spans="1:10">
      <c r="A4" s="22" t="s">
        <v>34</v>
      </c>
      <c r="B4" s="22" t="s">
        <v>35</v>
      </c>
      <c r="C4" s="22">
        <v>3</v>
      </c>
      <c r="D4" s="22">
        <v>1</v>
      </c>
      <c r="E4" s="22">
        <v>2</v>
      </c>
      <c r="F4" s="22" t="s">
        <v>56</v>
      </c>
      <c r="G4" s="22" t="s">
        <v>5</v>
      </c>
      <c r="H4" s="22" t="s">
        <v>6</v>
      </c>
      <c r="I4" s="22" t="s">
        <v>7</v>
      </c>
    </row>
    <row r="5" spans="1:10" ht="24">
      <c r="A5" s="88" t="s">
        <v>152</v>
      </c>
      <c r="B5" s="89" t="s">
        <v>153</v>
      </c>
      <c r="C5" s="88"/>
      <c r="D5" s="88"/>
      <c r="E5" s="88"/>
      <c r="F5" s="90">
        <v>6.73</v>
      </c>
      <c r="G5" s="79" t="s">
        <v>41</v>
      </c>
      <c r="H5" s="79">
        <v>1435.57</v>
      </c>
      <c r="I5" s="90">
        <f>F5*H5</f>
        <v>9661.3860999999997</v>
      </c>
    </row>
    <row r="6" spans="1:10" ht="77.25" customHeight="1">
      <c r="A6" s="23" t="s">
        <v>39</v>
      </c>
      <c r="B6" s="57" t="s">
        <v>101</v>
      </c>
      <c r="C6" s="78">
        <v>80.72</v>
      </c>
      <c r="D6" s="78">
        <v>11.23</v>
      </c>
      <c r="E6" s="78">
        <v>20.8</v>
      </c>
      <c r="F6" s="79">
        <v>136.11000000000001</v>
      </c>
      <c r="G6" s="79" t="s">
        <v>41</v>
      </c>
      <c r="H6" s="79">
        <v>120.53</v>
      </c>
      <c r="I6" s="90">
        <f t="shared" ref="I6:I19" si="0">F6*H6</f>
        <v>16405.338300000003</v>
      </c>
    </row>
    <row r="7" spans="1:10" s="84" customFormat="1" ht="73.5">
      <c r="A7" s="65" t="s">
        <v>42</v>
      </c>
      <c r="B7" s="82" t="s">
        <v>43</v>
      </c>
      <c r="C7" s="78">
        <v>7.51</v>
      </c>
      <c r="D7" s="78">
        <v>1.21</v>
      </c>
      <c r="E7" s="78">
        <v>1.95</v>
      </c>
      <c r="F7" s="83">
        <v>12.75</v>
      </c>
      <c r="G7" s="83" t="s">
        <v>155</v>
      </c>
      <c r="H7" s="83">
        <v>223.35</v>
      </c>
      <c r="I7" s="90">
        <f t="shared" si="0"/>
        <v>2847.7125000000001</v>
      </c>
    </row>
    <row r="8" spans="1:10" ht="52.5">
      <c r="A8" s="23" t="s">
        <v>45</v>
      </c>
      <c r="B8" s="57" t="s">
        <v>46</v>
      </c>
      <c r="C8" s="78">
        <v>12.51</v>
      </c>
      <c r="D8" s="78">
        <v>2.0099999999999998</v>
      </c>
      <c r="E8" s="78">
        <v>3.25</v>
      </c>
      <c r="F8" s="79">
        <v>21.42</v>
      </c>
      <c r="G8" s="79" t="s">
        <v>133</v>
      </c>
      <c r="H8" s="79">
        <v>1149.1199999999999</v>
      </c>
      <c r="I8" s="90">
        <f t="shared" si="0"/>
        <v>24614.150399999999</v>
      </c>
    </row>
    <row r="9" spans="1:10" ht="84">
      <c r="A9" s="23" t="s">
        <v>167</v>
      </c>
      <c r="B9" s="57" t="s">
        <v>157</v>
      </c>
      <c r="C9" s="78">
        <v>10.650085000000001</v>
      </c>
      <c r="D9" s="78">
        <v>7.1368910000000003</v>
      </c>
      <c r="E9" s="78">
        <v>2.8526470000000002</v>
      </c>
      <c r="F9" s="79">
        <v>18.52</v>
      </c>
      <c r="G9" s="79" t="s">
        <v>133</v>
      </c>
      <c r="H9" s="79">
        <v>5358.83</v>
      </c>
      <c r="I9" s="90">
        <f t="shared" si="0"/>
        <v>99245.531600000002</v>
      </c>
    </row>
    <row r="10" spans="1:10" ht="73.5">
      <c r="A10" s="23" t="s">
        <v>168</v>
      </c>
      <c r="B10" s="57" t="s">
        <v>116</v>
      </c>
      <c r="C10" s="78">
        <v>27.36</v>
      </c>
      <c r="D10" s="78">
        <v>6.2686339999999996</v>
      </c>
      <c r="E10" s="78">
        <v>7.01</v>
      </c>
      <c r="F10" s="79">
        <v>67.97</v>
      </c>
      <c r="G10" s="79" t="s">
        <v>133</v>
      </c>
      <c r="H10" s="79">
        <v>2502.14</v>
      </c>
      <c r="I10" s="90">
        <f t="shared" si="0"/>
        <v>170070.4558</v>
      </c>
    </row>
    <row r="11" spans="1:10" ht="62.25" customHeight="1">
      <c r="A11" s="23" t="s">
        <v>117</v>
      </c>
      <c r="B11" s="92" t="s">
        <v>118</v>
      </c>
      <c r="C11" s="78"/>
      <c r="D11" s="78"/>
      <c r="E11" s="78"/>
      <c r="F11" s="79">
        <v>381.02</v>
      </c>
      <c r="G11" s="79" t="s">
        <v>89</v>
      </c>
      <c r="H11" s="79">
        <v>245.79</v>
      </c>
      <c r="I11" s="90">
        <f t="shared" si="0"/>
        <v>93650.905799999993</v>
      </c>
    </row>
    <row r="12" spans="1:10" ht="84.75" customHeight="1" thickBot="1">
      <c r="A12" s="101" t="s">
        <v>169</v>
      </c>
      <c r="B12" s="81" t="s">
        <v>105</v>
      </c>
      <c r="C12" s="94"/>
      <c r="D12" s="94"/>
      <c r="E12" s="94"/>
      <c r="F12" s="102">
        <v>25.49</v>
      </c>
      <c r="G12" s="102" t="s">
        <v>133</v>
      </c>
      <c r="H12" s="102">
        <v>5489.86</v>
      </c>
      <c r="I12" s="103">
        <f t="shared" si="0"/>
        <v>139936.53139999998</v>
      </c>
    </row>
    <row r="13" spans="1:10" ht="69" customHeight="1">
      <c r="A13" s="65" t="s">
        <v>170</v>
      </c>
      <c r="B13" s="57" t="s">
        <v>135</v>
      </c>
      <c r="C13" s="27">
        <v>0.32</v>
      </c>
      <c r="D13" s="27">
        <v>0.35</v>
      </c>
      <c r="E13" s="27">
        <v>0.23</v>
      </c>
      <c r="F13" s="23">
        <v>2.48</v>
      </c>
      <c r="G13" s="28" t="s">
        <v>84</v>
      </c>
      <c r="H13" s="28">
        <v>65841.84</v>
      </c>
      <c r="I13" s="90">
        <f t="shared" si="0"/>
        <v>163287.76319999999</v>
      </c>
    </row>
    <row r="14" spans="1:10">
      <c r="A14" s="23">
        <v>10</v>
      </c>
      <c r="B14" s="57" t="s">
        <v>49</v>
      </c>
      <c r="C14" s="78"/>
      <c r="D14" s="78"/>
      <c r="E14" s="78"/>
      <c r="F14" s="79"/>
      <c r="G14" s="79"/>
      <c r="H14" s="79"/>
      <c r="I14" s="90">
        <f t="shared" si="0"/>
        <v>0</v>
      </c>
    </row>
    <row r="15" spans="1:10">
      <c r="A15" s="23">
        <v>11</v>
      </c>
      <c r="B15" s="57" t="s">
        <v>109</v>
      </c>
      <c r="C15" s="78">
        <v>7.51</v>
      </c>
      <c r="D15" s="78">
        <v>1.21</v>
      </c>
      <c r="E15" s="78">
        <v>1.95</v>
      </c>
      <c r="F15" s="79">
        <v>57.52</v>
      </c>
      <c r="G15" s="79" t="s">
        <v>133</v>
      </c>
      <c r="H15" s="79">
        <v>813.85</v>
      </c>
      <c r="I15" s="90">
        <f t="shared" si="0"/>
        <v>46812.652000000002</v>
      </c>
    </row>
    <row r="16" spans="1:10">
      <c r="A16" s="23">
        <v>12</v>
      </c>
      <c r="B16" s="57" t="s">
        <v>164</v>
      </c>
      <c r="C16" s="78">
        <v>7.51</v>
      </c>
      <c r="D16" s="78">
        <v>1.21</v>
      </c>
      <c r="E16" s="78">
        <v>1.95</v>
      </c>
      <c r="F16" s="79">
        <v>12.75</v>
      </c>
      <c r="G16" s="79" t="s">
        <v>133</v>
      </c>
      <c r="H16" s="79">
        <v>482.08</v>
      </c>
      <c r="I16" s="90">
        <f t="shared" si="0"/>
        <v>6146.5199999999995</v>
      </c>
    </row>
    <row r="17" spans="1:9">
      <c r="A17" s="23">
        <v>13</v>
      </c>
      <c r="B17" s="57" t="s">
        <v>162</v>
      </c>
      <c r="C17" s="78"/>
      <c r="D17" s="78"/>
      <c r="E17" s="78"/>
      <c r="F17" s="79">
        <v>89.39</v>
      </c>
      <c r="G17" s="79" t="s">
        <v>133</v>
      </c>
      <c r="H17" s="79">
        <v>752.51</v>
      </c>
      <c r="I17" s="90">
        <f t="shared" si="0"/>
        <v>67266.868900000001</v>
      </c>
    </row>
    <row r="18" spans="1:9">
      <c r="A18" s="23">
        <v>14</v>
      </c>
      <c r="B18" s="57" t="s">
        <v>97</v>
      </c>
      <c r="C18" s="78">
        <v>12.36</v>
      </c>
      <c r="D18" s="78">
        <v>9.26</v>
      </c>
      <c r="E18" s="78">
        <v>4.74</v>
      </c>
      <c r="F18" s="79">
        <v>38.58</v>
      </c>
      <c r="G18" s="79" t="s">
        <v>133</v>
      </c>
      <c r="H18" s="79">
        <v>434.67</v>
      </c>
      <c r="I18" s="90">
        <f t="shared" si="0"/>
        <v>16769.568599999999</v>
      </c>
    </row>
    <row r="19" spans="1:9">
      <c r="A19" s="23">
        <v>15</v>
      </c>
      <c r="B19" s="57" t="s">
        <v>54</v>
      </c>
      <c r="C19" s="78">
        <v>80.72</v>
      </c>
      <c r="D19" s="78">
        <v>14.81</v>
      </c>
      <c r="E19" s="78">
        <v>20.8</v>
      </c>
      <c r="F19" s="79">
        <v>136.11000000000001</v>
      </c>
      <c r="G19" s="79" t="s">
        <v>133</v>
      </c>
      <c r="H19" s="79">
        <v>177.16</v>
      </c>
      <c r="I19" s="90">
        <f t="shared" si="0"/>
        <v>24113.247600000002</v>
      </c>
    </row>
    <row r="20" spans="1:9">
      <c r="A20" s="31"/>
      <c r="B20" s="264" t="s">
        <v>28</v>
      </c>
      <c r="C20" s="264"/>
      <c r="D20" s="264"/>
      <c r="E20" s="264"/>
      <c r="F20" s="264"/>
      <c r="G20" s="264"/>
      <c r="H20" s="264"/>
      <c r="I20" s="59">
        <f>SUM(I5:I19)</f>
        <v>880828.63219999999</v>
      </c>
    </row>
    <row r="21" spans="1:9">
      <c r="B21" s="254" t="s">
        <v>91</v>
      </c>
      <c r="C21" s="254"/>
      <c r="D21" s="254"/>
      <c r="E21" s="254"/>
      <c r="F21" s="254"/>
      <c r="G21" s="254"/>
      <c r="H21" s="254"/>
      <c r="I21" s="254"/>
    </row>
    <row r="22" spans="1:9">
      <c r="B22" s="254"/>
      <c r="C22" s="254"/>
      <c r="D22" s="254"/>
      <c r="E22" s="254"/>
      <c r="F22" s="254"/>
      <c r="G22" s="254"/>
      <c r="H22" s="254"/>
      <c r="I22" s="254"/>
    </row>
    <row r="23" spans="1:9">
      <c r="B23" s="254"/>
      <c r="C23" s="254"/>
      <c r="D23" s="254"/>
      <c r="E23" s="254"/>
      <c r="F23" s="254"/>
      <c r="G23" s="254"/>
      <c r="H23" s="254"/>
      <c r="I23" s="254"/>
    </row>
  </sheetData>
  <mergeCells count="5">
    <mergeCell ref="A1:I1"/>
    <mergeCell ref="A2:I2"/>
    <mergeCell ref="A3:I3"/>
    <mergeCell ref="B20:H20"/>
    <mergeCell ref="B21:I23"/>
  </mergeCells>
  <pageMargins left="0.7" right="0.7" top="0.75" bottom="0.75" header="0.3" footer="0.3"/>
</worksheet>
</file>

<file path=xl/worksheets/sheet73.xml><?xml version="1.0" encoding="utf-8"?>
<worksheet xmlns="http://schemas.openxmlformats.org/spreadsheetml/2006/main" xmlns:r="http://schemas.openxmlformats.org/officeDocument/2006/relationships">
  <dimension ref="A1:G18"/>
  <sheetViews>
    <sheetView topLeftCell="A10" workbookViewId="0">
      <selection activeCell="F16" sqref="F16"/>
    </sheetView>
  </sheetViews>
  <sheetFormatPr defaultRowHeight="15"/>
  <cols>
    <col min="1" max="1" width="8.5703125" style="10" customWidth="1"/>
    <col min="2" max="2" width="50.28515625" style="10" customWidth="1"/>
    <col min="3" max="3" width="12.42578125" style="10" customWidth="1"/>
    <col min="4" max="4" width="7.5703125" style="10" customWidth="1"/>
    <col min="5" max="5" width="15" style="10" customWidth="1"/>
    <col min="6" max="6" width="13.5703125" style="10" customWidth="1"/>
    <col min="7" max="16384" width="9.140625" style="1"/>
  </cols>
  <sheetData>
    <row r="1" spans="1:6">
      <c r="A1" s="332" t="s">
        <v>0</v>
      </c>
      <c r="B1" s="333"/>
      <c r="C1" s="333"/>
      <c r="D1" s="333"/>
      <c r="E1" s="333"/>
      <c r="F1" s="334"/>
    </row>
    <row r="2" spans="1:6">
      <c r="A2" s="332" t="s">
        <v>1</v>
      </c>
      <c r="B2" s="333"/>
      <c r="C2" s="333"/>
      <c r="D2" s="333"/>
      <c r="E2" s="333"/>
      <c r="F2" s="334"/>
    </row>
    <row r="3" spans="1:6" ht="26.25" customHeight="1">
      <c r="A3" s="285" t="s">
        <v>573</v>
      </c>
      <c r="B3" s="286"/>
      <c r="C3" s="286"/>
      <c r="D3" s="286"/>
      <c r="E3" s="286"/>
      <c r="F3" s="287"/>
    </row>
    <row r="4" spans="1:6" ht="32.25" customHeight="1">
      <c r="A4" s="184" t="s">
        <v>2</v>
      </c>
      <c r="B4" s="184" t="s">
        <v>3</v>
      </c>
      <c r="C4" s="184" t="s">
        <v>4</v>
      </c>
      <c r="D4" s="184" t="s">
        <v>5</v>
      </c>
      <c r="E4" s="184" t="s">
        <v>6</v>
      </c>
      <c r="F4" s="184" t="s">
        <v>7</v>
      </c>
    </row>
    <row r="5" spans="1:6" ht="32.25" customHeight="1">
      <c r="A5" s="184">
        <v>1</v>
      </c>
      <c r="B5" s="184" t="s">
        <v>265</v>
      </c>
      <c r="C5" s="184">
        <v>1</v>
      </c>
      <c r="D5" s="184" t="s">
        <v>38</v>
      </c>
      <c r="E5" s="184">
        <v>261.12</v>
      </c>
      <c r="F5" s="185">
        <f>C5*E5</f>
        <v>261.12</v>
      </c>
    </row>
    <row r="6" spans="1:6" ht="108">
      <c r="A6" s="184" t="s">
        <v>364</v>
      </c>
      <c r="B6" s="184" t="s">
        <v>9</v>
      </c>
      <c r="C6" s="186">
        <v>33.64</v>
      </c>
      <c r="D6" s="187" t="s">
        <v>10</v>
      </c>
      <c r="E6" s="187">
        <v>120.53</v>
      </c>
      <c r="F6" s="186">
        <f>ROUND(C6*E6,0)</f>
        <v>4055</v>
      </c>
    </row>
    <row r="7" spans="1:6" ht="67.5">
      <c r="A7" s="184" t="s">
        <v>365</v>
      </c>
      <c r="B7" s="184" t="s">
        <v>12</v>
      </c>
      <c r="C7" s="186">
        <v>25.49</v>
      </c>
      <c r="D7" s="187" t="s">
        <v>10</v>
      </c>
      <c r="E7" s="187">
        <v>223.35</v>
      </c>
      <c r="F7" s="186">
        <f>ROUND(C7*E7,0)</f>
        <v>5693</v>
      </c>
    </row>
    <row r="8" spans="1:6" ht="67.5">
      <c r="A8" s="184" t="s">
        <v>366</v>
      </c>
      <c r="B8" s="184" t="s">
        <v>14</v>
      </c>
      <c r="C8" s="186">
        <v>42.48</v>
      </c>
      <c r="D8" s="187" t="s">
        <v>10</v>
      </c>
      <c r="E8" s="184">
        <v>1149.1199999999999</v>
      </c>
      <c r="F8" s="185">
        <f>ROUND(C8*E8,0)</f>
        <v>48815</v>
      </c>
    </row>
    <row r="9" spans="1:6" ht="40.5">
      <c r="A9" s="184" t="s">
        <v>367</v>
      </c>
      <c r="B9" s="184" t="s">
        <v>368</v>
      </c>
      <c r="C9" s="186">
        <v>50.97</v>
      </c>
      <c r="D9" s="187" t="s">
        <v>10</v>
      </c>
      <c r="E9" s="184">
        <v>5829</v>
      </c>
      <c r="F9" s="185">
        <f>ROUND(C9*E9,0)</f>
        <v>297104</v>
      </c>
    </row>
    <row r="10" spans="1:6">
      <c r="A10" s="184">
        <v>6</v>
      </c>
      <c r="B10" s="184" t="s">
        <v>17</v>
      </c>
      <c r="C10" s="188"/>
      <c r="D10" s="188"/>
      <c r="E10" s="184"/>
      <c r="F10" s="186"/>
    </row>
    <row r="11" spans="1:6">
      <c r="A11" s="192" t="s">
        <v>18</v>
      </c>
      <c r="B11" s="184" t="s">
        <v>376</v>
      </c>
      <c r="C11" s="184">
        <v>21.92</v>
      </c>
      <c r="D11" s="184" t="s">
        <v>375</v>
      </c>
      <c r="E11" s="184">
        <v>813.85</v>
      </c>
      <c r="F11" s="186">
        <f>C11*E11</f>
        <v>17839.592000000001</v>
      </c>
    </row>
    <row r="12" spans="1:6">
      <c r="A12" s="184" t="s">
        <v>20</v>
      </c>
      <c r="B12" s="184" t="s">
        <v>377</v>
      </c>
      <c r="C12" s="184">
        <v>25.49</v>
      </c>
      <c r="D12" s="184" t="s">
        <v>375</v>
      </c>
      <c r="E12" s="184">
        <v>482.08</v>
      </c>
      <c r="F12" s="186">
        <f t="shared" ref="F12:F15" si="0">C12*E12</f>
        <v>12288.2192</v>
      </c>
    </row>
    <row r="13" spans="1:6">
      <c r="A13" s="184" t="s">
        <v>22</v>
      </c>
      <c r="B13" s="184" t="s">
        <v>378</v>
      </c>
      <c r="C13" s="184">
        <v>43.83</v>
      </c>
      <c r="D13" s="184" t="s">
        <v>375</v>
      </c>
      <c r="E13" s="184">
        <v>434.67</v>
      </c>
      <c r="F13" s="186">
        <f t="shared" si="0"/>
        <v>19051.5861</v>
      </c>
    </row>
    <row r="14" spans="1:6">
      <c r="A14" s="184" t="s">
        <v>24</v>
      </c>
      <c r="B14" s="184" t="s">
        <v>379</v>
      </c>
      <c r="C14" s="184">
        <v>42.48</v>
      </c>
      <c r="D14" s="184" t="s">
        <v>375</v>
      </c>
      <c r="E14" s="184">
        <v>752.51</v>
      </c>
      <c r="F14" s="186">
        <f t="shared" si="0"/>
        <v>31966.624799999998</v>
      </c>
    </row>
    <row r="15" spans="1:6">
      <c r="A15" s="184" t="s">
        <v>26</v>
      </c>
      <c r="B15" s="184" t="s">
        <v>361</v>
      </c>
      <c r="C15" s="184">
        <v>33.64</v>
      </c>
      <c r="D15" s="184" t="s">
        <v>375</v>
      </c>
      <c r="E15" s="184">
        <v>177.16</v>
      </c>
      <c r="F15" s="186">
        <f t="shared" si="0"/>
        <v>5959.6624000000002</v>
      </c>
    </row>
    <row r="16" spans="1:6">
      <c r="A16" s="184"/>
      <c r="B16" s="184"/>
      <c r="C16" s="184"/>
      <c r="D16" s="184"/>
      <c r="E16" s="184" t="s">
        <v>28</v>
      </c>
      <c r="F16" s="193">
        <f>SUM(F5:F15)</f>
        <v>443033.80449999997</v>
      </c>
    </row>
    <row r="17" spans="1:7">
      <c r="A17" s="190"/>
      <c r="B17" s="190"/>
      <c r="C17" s="190"/>
      <c r="D17" s="190"/>
      <c r="E17" s="190"/>
      <c r="F17" s="191"/>
    </row>
    <row r="18" spans="1:7" ht="50.25" customHeight="1">
      <c r="B18" s="298" t="s">
        <v>374</v>
      </c>
      <c r="C18" s="298"/>
      <c r="D18" s="298"/>
      <c r="E18" s="298"/>
      <c r="F18" s="298"/>
      <c r="G18" s="2"/>
    </row>
  </sheetData>
  <mergeCells count="4">
    <mergeCell ref="A1:F1"/>
    <mergeCell ref="A2:F2"/>
    <mergeCell ref="A3:F3"/>
    <mergeCell ref="B18:F18"/>
  </mergeCells>
  <pageMargins left="0.7" right="0.7" top="0.75" bottom="0.75" header="0.3" footer="0.3"/>
</worksheet>
</file>

<file path=xl/worksheets/sheet74.xml><?xml version="1.0" encoding="utf-8"?>
<worksheet xmlns="http://schemas.openxmlformats.org/spreadsheetml/2006/main" xmlns:r="http://schemas.openxmlformats.org/officeDocument/2006/relationships">
  <dimension ref="A1:J22"/>
  <sheetViews>
    <sheetView topLeftCell="A25" workbookViewId="0">
      <selection activeCell="H20" sqref="H20"/>
    </sheetView>
  </sheetViews>
  <sheetFormatPr defaultRowHeight="15"/>
  <cols>
    <col min="1" max="1" width="7" style="1" customWidth="1"/>
    <col min="2" max="2" width="45.85546875" style="1" customWidth="1"/>
    <col min="3" max="4" width="12.28515625" style="1" hidden="1" customWidth="1"/>
    <col min="5" max="5" width="8" style="1" customWidth="1"/>
    <col min="6" max="6" width="6.85546875" style="1" customWidth="1"/>
    <col min="7" max="7" width="9.5703125" style="1" customWidth="1"/>
    <col min="8" max="8" width="11.42578125" style="1" customWidth="1"/>
    <col min="9" max="9" width="9.140625" style="1"/>
    <col min="10" max="10" width="26.85546875" style="1" customWidth="1"/>
    <col min="11" max="16384" width="9.140625" style="1"/>
  </cols>
  <sheetData>
    <row r="1" spans="1:8" ht="18.75">
      <c r="A1" s="255" t="s">
        <v>0</v>
      </c>
      <c r="B1" s="255"/>
      <c r="C1" s="255"/>
      <c r="D1" s="255"/>
      <c r="E1" s="255"/>
      <c r="F1" s="255"/>
      <c r="G1" s="255"/>
      <c r="H1" s="255"/>
    </row>
    <row r="2" spans="1:8" ht="18.75">
      <c r="A2" s="269" t="s">
        <v>1</v>
      </c>
      <c r="B2" s="269"/>
      <c r="C2" s="269"/>
      <c r="D2" s="269"/>
      <c r="E2" s="269"/>
      <c r="F2" s="269"/>
      <c r="G2" s="269"/>
      <c r="H2" s="269"/>
    </row>
    <row r="3" spans="1:8" ht="57.75" customHeight="1">
      <c r="A3" s="348" t="s">
        <v>574</v>
      </c>
      <c r="B3" s="349"/>
      <c r="C3" s="349"/>
      <c r="D3" s="349"/>
      <c r="E3" s="349"/>
      <c r="F3" s="349"/>
      <c r="G3" s="349"/>
      <c r="H3" s="350"/>
    </row>
    <row r="4" spans="1:8">
      <c r="A4" s="41" t="s">
        <v>34</v>
      </c>
      <c r="B4" s="41" t="s">
        <v>35</v>
      </c>
      <c r="C4" s="41"/>
      <c r="D4" s="41"/>
      <c r="E4" s="41" t="s">
        <v>36</v>
      </c>
      <c r="F4" s="41" t="s">
        <v>5</v>
      </c>
      <c r="G4" s="41" t="s">
        <v>6</v>
      </c>
      <c r="H4" s="41" t="s">
        <v>7</v>
      </c>
    </row>
    <row r="5" spans="1:8" ht="36" customHeight="1">
      <c r="A5" s="231">
        <v>1</v>
      </c>
      <c r="B5" s="123" t="s">
        <v>398</v>
      </c>
      <c r="C5" s="231"/>
      <c r="D5" s="231"/>
      <c r="E5" s="231">
        <v>2</v>
      </c>
      <c r="F5" s="231" t="s">
        <v>38</v>
      </c>
      <c r="G5" s="231">
        <v>261.12</v>
      </c>
      <c r="H5" s="231">
        <f>E5*G5</f>
        <v>522.24</v>
      </c>
    </row>
    <row r="6" spans="1:8" ht="30.75" customHeight="1">
      <c r="A6" s="231" t="s">
        <v>219</v>
      </c>
      <c r="B6" s="231" t="s">
        <v>490</v>
      </c>
      <c r="C6" s="231"/>
      <c r="D6" s="231"/>
      <c r="E6" s="231">
        <v>1.1299999999999999</v>
      </c>
      <c r="F6" s="231" t="s">
        <v>41</v>
      </c>
      <c r="G6" s="231">
        <v>688.52</v>
      </c>
      <c r="H6" s="231">
        <f t="shared" ref="H6:H19" si="0">E6*G6</f>
        <v>778.02759999999989</v>
      </c>
    </row>
    <row r="7" spans="1:8" ht="115.5" customHeight="1">
      <c r="A7" s="23" t="s">
        <v>491</v>
      </c>
      <c r="B7" s="231" t="s">
        <v>40</v>
      </c>
      <c r="C7" s="231"/>
      <c r="D7" s="231"/>
      <c r="E7" s="27">
        <v>91.75</v>
      </c>
      <c r="F7" s="231" t="s">
        <v>41</v>
      </c>
      <c r="G7" s="231">
        <v>120.53</v>
      </c>
      <c r="H7" s="231">
        <f t="shared" si="0"/>
        <v>11058.627500000001</v>
      </c>
    </row>
    <row r="8" spans="1:8" ht="83.25" customHeight="1">
      <c r="A8" s="23" t="s">
        <v>128</v>
      </c>
      <c r="B8" s="231" t="s">
        <v>425</v>
      </c>
      <c r="C8" s="231"/>
      <c r="D8" s="231"/>
      <c r="E8" s="27">
        <v>9.07</v>
      </c>
      <c r="F8" s="231" t="s">
        <v>41</v>
      </c>
      <c r="G8" s="231">
        <v>351.48</v>
      </c>
      <c r="H8" s="231">
        <f t="shared" si="0"/>
        <v>3187.9236000000001</v>
      </c>
    </row>
    <row r="9" spans="1:8" ht="72.75" customHeight="1">
      <c r="A9" s="23" t="s">
        <v>258</v>
      </c>
      <c r="B9" s="231" t="s">
        <v>46</v>
      </c>
      <c r="C9" s="231"/>
      <c r="D9" s="231"/>
      <c r="E9" s="27">
        <v>15.23</v>
      </c>
      <c r="F9" s="231" t="s">
        <v>41</v>
      </c>
      <c r="G9" s="231">
        <v>1149.1199999999999</v>
      </c>
      <c r="H9" s="231">
        <f t="shared" si="0"/>
        <v>17501.097599999997</v>
      </c>
    </row>
    <row r="10" spans="1:8" ht="110.25" customHeight="1">
      <c r="A10" s="23" t="s">
        <v>492</v>
      </c>
      <c r="B10" s="231" t="s">
        <v>48</v>
      </c>
      <c r="C10" s="231"/>
      <c r="D10" s="231"/>
      <c r="E10" s="27">
        <v>36.32</v>
      </c>
      <c r="F10" s="231" t="s">
        <v>41</v>
      </c>
      <c r="G10" s="231">
        <v>5829</v>
      </c>
      <c r="H10" s="231">
        <f t="shared" si="0"/>
        <v>211709.28</v>
      </c>
    </row>
    <row r="11" spans="1:8" ht="110.25" customHeight="1">
      <c r="A11" s="23" t="s">
        <v>119</v>
      </c>
      <c r="B11" s="231" t="s">
        <v>105</v>
      </c>
      <c r="C11" s="231"/>
      <c r="D11" s="231"/>
      <c r="E11" s="27">
        <v>11.53</v>
      </c>
      <c r="F11" s="231" t="s">
        <v>41</v>
      </c>
      <c r="G11" s="231">
        <v>5489.86</v>
      </c>
      <c r="H11" s="231">
        <f t="shared" si="0"/>
        <v>63298.085799999993</v>
      </c>
    </row>
    <row r="12" spans="1:8" ht="66.75" customHeight="1">
      <c r="A12" s="262" t="s">
        <v>493</v>
      </c>
      <c r="B12" s="335" t="s">
        <v>135</v>
      </c>
      <c r="C12" s="231">
        <v>0.70324799999999998</v>
      </c>
      <c r="D12" s="231">
        <v>3.33</v>
      </c>
      <c r="E12" s="27">
        <v>2.88</v>
      </c>
      <c r="F12" s="231" t="s">
        <v>84</v>
      </c>
      <c r="G12" s="231">
        <v>65841.84</v>
      </c>
      <c r="H12" s="231">
        <f t="shared" si="0"/>
        <v>189624.49919999999</v>
      </c>
    </row>
    <row r="13" spans="1:8" ht="66.75" customHeight="1">
      <c r="A13" s="263"/>
      <c r="B13" s="336"/>
      <c r="C13" s="231"/>
      <c r="D13" s="231"/>
      <c r="E13" s="27">
        <v>1.1200000000000001</v>
      </c>
      <c r="F13" s="231" t="s">
        <v>84</v>
      </c>
      <c r="G13" s="231">
        <v>65841.84</v>
      </c>
      <c r="H13" s="231">
        <f t="shared" si="0"/>
        <v>73742.860800000009</v>
      </c>
    </row>
    <row r="14" spans="1:8" ht="18.75">
      <c r="A14" s="23">
        <v>9</v>
      </c>
      <c r="B14" s="66" t="s">
        <v>49</v>
      </c>
      <c r="C14" s="66"/>
      <c r="D14" s="66"/>
      <c r="E14" s="27"/>
      <c r="F14" s="231"/>
      <c r="G14" s="231"/>
      <c r="H14" s="231">
        <f t="shared" si="0"/>
        <v>0</v>
      </c>
    </row>
    <row r="15" spans="1:8" ht="15.75">
      <c r="A15" s="23">
        <v>10</v>
      </c>
      <c r="B15" s="231" t="s">
        <v>376</v>
      </c>
      <c r="C15" s="231"/>
      <c r="D15" s="231"/>
      <c r="E15" s="27">
        <v>20.57</v>
      </c>
      <c r="F15" s="231" t="s">
        <v>44</v>
      </c>
      <c r="G15" s="231">
        <v>813.85</v>
      </c>
      <c r="H15" s="231">
        <f t="shared" si="0"/>
        <v>16740.894500000002</v>
      </c>
    </row>
    <row r="16" spans="1:8" ht="27.75" customHeight="1">
      <c r="A16" s="23">
        <v>11</v>
      </c>
      <c r="B16" s="231" t="s">
        <v>428</v>
      </c>
      <c r="C16" s="231"/>
      <c r="D16" s="231"/>
      <c r="E16" s="27">
        <v>9.07</v>
      </c>
      <c r="F16" s="231" t="s">
        <v>44</v>
      </c>
      <c r="G16" s="231">
        <v>434.67</v>
      </c>
      <c r="H16" s="231">
        <f t="shared" si="0"/>
        <v>3942.4569000000001</v>
      </c>
    </row>
    <row r="17" spans="1:10" ht="15.75">
      <c r="A17" s="31">
        <v>12</v>
      </c>
      <c r="B17" s="231" t="s">
        <v>379</v>
      </c>
      <c r="C17" s="231"/>
      <c r="D17" s="231"/>
      <c r="E17" s="27">
        <v>15.23</v>
      </c>
      <c r="F17" s="231" t="s">
        <v>44</v>
      </c>
      <c r="G17" s="231">
        <v>752.51</v>
      </c>
      <c r="H17" s="231">
        <f t="shared" si="0"/>
        <v>11460.7273</v>
      </c>
    </row>
    <row r="18" spans="1:10" ht="15.75">
      <c r="A18" s="23">
        <v>13</v>
      </c>
      <c r="B18" s="231" t="s">
        <v>378</v>
      </c>
      <c r="C18" s="231"/>
      <c r="D18" s="231"/>
      <c r="E18" s="27">
        <v>41.16</v>
      </c>
      <c r="F18" s="231" t="s">
        <v>44</v>
      </c>
      <c r="G18" s="231">
        <v>434.67</v>
      </c>
      <c r="H18" s="231">
        <f t="shared" si="0"/>
        <v>17891.017199999998</v>
      </c>
    </row>
    <row r="19" spans="1:10" ht="27.75" customHeight="1">
      <c r="A19" s="31">
        <v>14</v>
      </c>
      <c r="B19" s="231" t="s">
        <v>361</v>
      </c>
      <c r="C19" s="231"/>
      <c r="D19" s="231"/>
      <c r="E19" s="27">
        <v>91.75</v>
      </c>
      <c r="F19" s="231" t="s">
        <v>44</v>
      </c>
      <c r="G19" s="231">
        <v>177.16</v>
      </c>
      <c r="H19" s="231">
        <f t="shared" si="0"/>
        <v>16254.43</v>
      </c>
      <c r="J19" s="2"/>
    </row>
    <row r="20" spans="1:10">
      <c r="A20" s="31"/>
      <c r="B20" s="275" t="s">
        <v>90</v>
      </c>
      <c r="C20" s="276"/>
      <c r="D20" s="276"/>
      <c r="E20" s="276"/>
      <c r="F20" s="276"/>
      <c r="G20" s="277"/>
      <c r="H20" s="25">
        <f>SUM(H5:H19)</f>
        <v>637712.16800000018</v>
      </c>
    </row>
    <row r="22" spans="1:10" ht="50.25" customHeight="1">
      <c r="B22" s="254" t="s">
        <v>362</v>
      </c>
      <c r="C22" s="254"/>
      <c r="D22" s="254"/>
      <c r="E22" s="254"/>
      <c r="F22" s="254"/>
      <c r="G22" s="254"/>
      <c r="H22" s="254"/>
      <c r="J22" s="2"/>
    </row>
  </sheetData>
  <mergeCells count="7">
    <mergeCell ref="A1:H1"/>
    <mergeCell ref="A2:H2"/>
    <mergeCell ref="A3:H3"/>
    <mergeCell ref="B20:G20"/>
    <mergeCell ref="B22:H22"/>
    <mergeCell ref="A12:A13"/>
    <mergeCell ref="B12:B13"/>
  </mergeCells>
  <pageMargins left="0.7" right="0.7" top="0.75" bottom="0.75" header="0.3" footer="0.3"/>
  <pageSetup orientation="portrait" verticalDpi="0" r:id="rId1"/>
</worksheet>
</file>

<file path=xl/worksheets/sheet75.xml><?xml version="1.0" encoding="utf-8"?>
<worksheet xmlns="http://schemas.openxmlformats.org/spreadsheetml/2006/main" xmlns:r="http://schemas.openxmlformats.org/officeDocument/2006/relationships">
  <dimension ref="A1:J21"/>
  <sheetViews>
    <sheetView topLeftCell="A16" workbookViewId="0">
      <selection activeCell="G35" sqref="G35"/>
    </sheetView>
  </sheetViews>
  <sheetFormatPr defaultRowHeight="15"/>
  <cols>
    <col min="1" max="1" width="8" style="1" customWidth="1"/>
    <col min="2" max="2" width="45.85546875" style="1" customWidth="1"/>
    <col min="3" max="4" width="12.28515625" style="1" hidden="1" customWidth="1"/>
    <col min="5" max="5" width="9.140625" style="1"/>
    <col min="6" max="7" width="10" style="1" customWidth="1"/>
    <col min="8" max="8" width="15.85546875" style="1" customWidth="1"/>
    <col min="9" max="9" width="9.140625" style="1"/>
    <col min="10" max="10" width="26.85546875" style="1" customWidth="1"/>
    <col min="11" max="16384" width="9.140625" style="1"/>
  </cols>
  <sheetData>
    <row r="1" spans="1:8" ht="18.75">
      <c r="A1" s="255" t="s">
        <v>0</v>
      </c>
      <c r="B1" s="255"/>
      <c r="C1" s="255"/>
      <c r="D1" s="255"/>
      <c r="E1" s="255"/>
      <c r="F1" s="255"/>
      <c r="G1" s="255"/>
      <c r="H1" s="255"/>
    </row>
    <row r="2" spans="1:8" ht="18.75">
      <c r="A2" s="269" t="s">
        <v>1</v>
      </c>
      <c r="B2" s="269"/>
      <c r="C2" s="269"/>
      <c r="D2" s="269"/>
      <c r="E2" s="269"/>
      <c r="F2" s="269"/>
      <c r="G2" s="269"/>
      <c r="H2" s="269"/>
    </row>
    <row r="3" spans="1:8" ht="57.75" customHeight="1">
      <c r="A3" s="302" t="s">
        <v>575</v>
      </c>
      <c r="B3" s="303"/>
      <c r="C3" s="303"/>
      <c r="D3" s="303"/>
      <c r="E3" s="303"/>
      <c r="F3" s="303"/>
      <c r="G3" s="303"/>
      <c r="H3" s="304"/>
    </row>
    <row r="4" spans="1:8">
      <c r="A4" s="41" t="s">
        <v>34</v>
      </c>
      <c r="B4" s="41" t="s">
        <v>35</v>
      </c>
      <c r="C4" s="41"/>
      <c r="D4" s="41"/>
      <c r="E4" s="41" t="s">
        <v>36</v>
      </c>
      <c r="F4" s="41" t="s">
        <v>5</v>
      </c>
      <c r="G4" s="41" t="s">
        <v>6</v>
      </c>
      <c r="H4" s="41" t="s">
        <v>7</v>
      </c>
    </row>
    <row r="5" spans="1:8" ht="45.75" customHeight="1">
      <c r="A5" s="60">
        <v>1</v>
      </c>
      <c r="B5" s="60" t="s">
        <v>398</v>
      </c>
      <c r="C5" s="60"/>
      <c r="D5" s="60"/>
      <c r="E5" s="60">
        <v>2</v>
      </c>
      <c r="F5" s="60" t="s">
        <v>38</v>
      </c>
      <c r="G5" s="60">
        <v>261.12</v>
      </c>
      <c r="H5" s="60">
        <f>E5*G5</f>
        <v>522.24</v>
      </c>
    </row>
    <row r="6" spans="1:8" ht="115.5" customHeight="1">
      <c r="A6" s="23" t="s">
        <v>349</v>
      </c>
      <c r="B6" s="60" t="s">
        <v>40</v>
      </c>
      <c r="C6" s="60"/>
      <c r="D6" s="60"/>
      <c r="E6" s="27">
        <v>22.67</v>
      </c>
      <c r="F6" s="60" t="s">
        <v>41</v>
      </c>
      <c r="G6" s="60">
        <v>120.53</v>
      </c>
      <c r="H6" s="25">
        <f t="shared" ref="H6:H9" si="0">G6*E6</f>
        <v>2732.4151000000002</v>
      </c>
    </row>
    <row r="7" spans="1:8" ht="83.25" customHeight="1">
      <c r="A7" s="23" t="s">
        <v>424</v>
      </c>
      <c r="B7" s="60" t="s">
        <v>425</v>
      </c>
      <c r="C7" s="60"/>
      <c r="D7" s="60"/>
      <c r="E7" s="27">
        <v>2.27</v>
      </c>
      <c r="F7" s="60" t="s">
        <v>41</v>
      </c>
      <c r="G7" s="60">
        <v>351.48</v>
      </c>
      <c r="H7" s="25">
        <f t="shared" si="0"/>
        <v>797.8596</v>
      </c>
    </row>
    <row r="8" spans="1:8" ht="72.75" customHeight="1">
      <c r="A8" s="23" t="s">
        <v>45</v>
      </c>
      <c r="B8" s="60" t="s">
        <v>46</v>
      </c>
      <c r="C8" s="60"/>
      <c r="D8" s="60"/>
      <c r="E8" s="27">
        <v>3.81</v>
      </c>
      <c r="F8" s="60" t="s">
        <v>41</v>
      </c>
      <c r="G8" s="60">
        <v>1149.1199999999999</v>
      </c>
      <c r="H8" s="25">
        <f t="shared" si="0"/>
        <v>4378.1471999999994</v>
      </c>
    </row>
    <row r="9" spans="1:8" ht="110.25" customHeight="1">
      <c r="A9" s="23" t="s">
        <v>167</v>
      </c>
      <c r="B9" s="60" t="s">
        <v>48</v>
      </c>
      <c r="C9" s="60"/>
      <c r="D9" s="60"/>
      <c r="E9" s="27">
        <v>9.9600000000000009</v>
      </c>
      <c r="F9" s="60" t="s">
        <v>41</v>
      </c>
      <c r="G9" s="60">
        <v>5829</v>
      </c>
      <c r="H9" s="25">
        <f t="shared" si="0"/>
        <v>58056.840000000004</v>
      </c>
    </row>
    <row r="10" spans="1:8" ht="110.25" customHeight="1">
      <c r="A10" s="23" t="s">
        <v>104</v>
      </c>
      <c r="B10" s="60" t="s">
        <v>105</v>
      </c>
      <c r="C10" s="60"/>
      <c r="D10" s="60"/>
      <c r="E10" s="27">
        <v>34.28</v>
      </c>
      <c r="F10" s="60" t="s">
        <v>41</v>
      </c>
      <c r="G10" s="60">
        <v>5489.86</v>
      </c>
      <c r="H10" s="25">
        <f>E10*G10</f>
        <v>188192.4008</v>
      </c>
    </row>
    <row r="11" spans="1:8" ht="66.75" customHeight="1">
      <c r="A11" s="23" t="s">
        <v>427</v>
      </c>
      <c r="B11" s="60" t="s">
        <v>135</v>
      </c>
      <c r="C11" s="60">
        <v>0.70324799999999998</v>
      </c>
      <c r="D11" s="60">
        <v>3.33</v>
      </c>
      <c r="E11" s="27">
        <f>C11+D11</f>
        <v>4.0332480000000004</v>
      </c>
      <c r="F11" s="60" t="s">
        <v>84</v>
      </c>
      <c r="G11" s="60">
        <v>65841.84</v>
      </c>
      <c r="H11" s="25">
        <f>E11*G11</f>
        <v>265556.46949632</v>
      </c>
    </row>
    <row r="12" spans="1:8" ht="18.75">
      <c r="A12" s="23">
        <v>9</v>
      </c>
      <c r="B12" s="66" t="s">
        <v>49</v>
      </c>
      <c r="C12" s="66"/>
      <c r="D12" s="66"/>
      <c r="E12" s="27"/>
      <c r="F12" s="60"/>
      <c r="G12" s="60"/>
      <c r="H12" s="25"/>
    </row>
    <row r="13" spans="1:8" ht="15.75">
      <c r="A13" s="23" t="s">
        <v>18</v>
      </c>
      <c r="B13" s="60" t="s">
        <v>376</v>
      </c>
      <c r="C13" s="60"/>
      <c r="D13" s="60"/>
      <c r="E13" s="27">
        <v>19</v>
      </c>
      <c r="F13" s="60" t="s">
        <v>44</v>
      </c>
      <c r="G13" s="60">
        <v>813.85</v>
      </c>
      <c r="H13" s="25">
        <f t="shared" ref="H13:H17" si="1">E13*G13</f>
        <v>15463.15</v>
      </c>
    </row>
    <row r="14" spans="1:8" ht="27.75" customHeight="1">
      <c r="A14" s="23" t="s">
        <v>20</v>
      </c>
      <c r="B14" s="60" t="s">
        <v>428</v>
      </c>
      <c r="C14" s="60"/>
      <c r="D14" s="60"/>
      <c r="E14" s="27">
        <v>2.27</v>
      </c>
      <c r="F14" s="60" t="s">
        <v>44</v>
      </c>
      <c r="G14" s="60">
        <v>434.67</v>
      </c>
      <c r="H14" s="25">
        <f t="shared" si="1"/>
        <v>986.70090000000005</v>
      </c>
    </row>
    <row r="15" spans="1:8" ht="15.75">
      <c r="A15" s="23" t="s">
        <v>22</v>
      </c>
      <c r="B15" s="60" t="s">
        <v>378</v>
      </c>
      <c r="C15" s="60"/>
      <c r="D15" s="60"/>
      <c r="E15" s="27">
        <v>38.01</v>
      </c>
      <c r="F15" s="60" t="s">
        <v>44</v>
      </c>
      <c r="G15" s="60">
        <v>434.67</v>
      </c>
      <c r="H15" s="25">
        <f t="shared" si="1"/>
        <v>16521.806700000001</v>
      </c>
    </row>
    <row r="16" spans="1:8" ht="15.75">
      <c r="A16" s="31" t="s">
        <v>24</v>
      </c>
      <c r="B16" s="60" t="s">
        <v>379</v>
      </c>
      <c r="C16" s="60"/>
      <c r="D16" s="60"/>
      <c r="E16" s="27">
        <v>3.8</v>
      </c>
      <c r="F16" s="60" t="s">
        <v>44</v>
      </c>
      <c r="G16" s="60">
        <v>752.51</v>
      </c>
      <c r="H16" s="25">
        <f t="shared" si="1"/>
        <v>2859.538</v>
      </c>
    </row>
    <row r="17" spans="1:10" ht="27.75" customHeight="1">
      <c r="A17" s="31" t="s">
        <v>26</v>
      </c>
      <c r="B17" s="60" t="s">
        <v>361</v>
      </c>
      <c r="C17" s="60"/>
      <c r="D17" s="60"/>
      <c r="E17" s="27">
        <v>22.67</v>
      </c>
      <c r="F17" s="60" t="s">
        <v>44</v>
      </c>
      <c r="G17" s="60">
        <v>177.16</v>
      </c>
      <c r="H17" s="25">
        <f t="shared" si="1"/>
        <v>4016.2172</v>
      </c>
      <c r="J17" s="2"/>
    </row>
    <row r="18" spans="1:10">
      <c r="A18" s="31"/>
      <c r="B18" s="275" t="s">
        <v>90</v>
      </c>
      <c r="C18" s="276"/>
      <c r="D18" s="276"/>
      <c r="E18" s="276"/>
      <c r="F18" s="276"/>
      <c r="G18" s="277"/>
      <c r="H18" s="25">
        <f>SUM(H5:H17)</f>
        <v>560083.78499631991</v>
      </c>
    </row>
    <row r="21" spans="1:10" ht="50.25" customHeight="1">
      <c r="B21" s="254" t="s">
        <v>362</v>
      </c>
      <c r="C21" s="254"/>
      <c r="D21" s="254"/>
      <c r="E21" s="254"/>
      <c r="F21" s="254"/>
      <c r="G21" s="254"/>
      <c r="H21" s="254"/>
      <c r="J21" s="2"/>
    </row>
  </sheetData>
  <mergeCells count="5">
    <mergeCell ref="A1:H1"/>
    <mergeCell ref="A2:H2"/>
    <mergeCell ref="A3:H3"/>
    <mergeCell ref="B18:G18"/>
    <mergeCell ref="B21:H21"/>
  </mergeCells>
  <pageMargins left="0.7" right="0.7" top="0.75" bottom="0.75" header="0.3" footer="0.3"/>
</worksheet>
</file>

<file path=xl/worksheets/sheet76.xml><?xml version="1.0" encoding="utf-8"?>
<worksheet xmlns="http://schemas.openxmlformats.org/spreadsheetml/2006/main" xmlns:r="http://schemas.openxmlformats.org/officeDocument/2006/relationships">
  <dimension ref="A1:G25"/>
  <sheetViews>
    <sheetView topLeftCell="A19" workbookViewId="0">
      <selection activeCell="E23" sqref="E23"/>
    </sheetView>
  </sheetViews>
  <sheetFormatPr defaultRowHeight="15"/>
  <cols>
    <col min="1" max="1" width="8" style="11" customWidth="1"/>
    <col min="2" max="2" width="45.5703125" style="6" customWidth="1"/>
    <col min="3" max="3" width="9.140625" style="11"/>
    <col min="4" max="4" width="10" style="11" customWidth="1"/>
    <col min="5" max="5" width="12" style="11" customWidth="1"/>
    <col min="6" max="6" width="14.7109375" style="11" customWidth="1"/>
    <col min="7" max="7" width="26.85546875" style="1" customWidth="1"/>
    <col min="8" max="16384" width="9.140625" style="1"/>
  </cols>
  <sheetData>
    <row r="1" spans="1:6" ht="18.75">
      <c r="A1" s="282" t="s">
        <v>0</v>
      </c>
      <c r="B1" s="283"/>
      <c r="C1" s="283"/>
      <c r="D1" s="283"/>
      <c r="E1" s="283"/>
      <c r="F1" s="284"/>
    </row>
    <row r="2" spans="1:6" ht="18.75">
      <c r="A2" s="282" t="s">
        <v>1</v>
      </c>
      <c r="B2" s="283"/>
      <c r="C2" s="283"/>
      <c r="D2" s="283"/>
      <c r="E2" s="283"/>
      <c r="F2" s="284"/>
    </row>
    <row r="3" spans="1:6" ht="35.25" customHeight="1">
      <c r="A3" s="294" t="s">
        <v>397</v>
      </c>
      <c r="B3" s="295"/>
      <c r="C3" s="295"/>
      <c r="D3" s="295"/>
      <c r="E3" s="295"/>
      <c r="F3" s="296"/>
    </row>
    <row r="4" spans="1:6">
      <c r="A4" s="7" t="s">
        <v>2</v>
      </c>
      <c r="B4" s="3" t="s">
        <v>3</v>
      </c>
      <c r="C4" s="7" t="s">
        <v>4</v>
      </c>
      <c r="D4" s="7" t="s">
        <v>5</v>
      </c>
      <c r="E4" s="7" t="s">
        <v>6</v>
      </c>
      <c r="F4" s="7" t="s">
        <v>7</v>
      </c>
    </row>
    <row r="5" spans="1:6" ht="25.5">
      <c r="A5" s="7">
        <v>1</v>
      </c>
      <c r="B5" s="3" t="s">
        <v>398</v>
      </c>
      <c r="C5" s="7">
        <v>2</v>
      </c>
      <c r="D5" s="7" t="s">
        <v>38</v>
      </c>
      <c r="E5" s="7">
        <v>261.12</v>
      </c>
      <c r="F5" s="7">
        <f>C5*E5</f>
        <v>522.24</v>
      </c>
    </row>
    <row r="6" spans="1:6" ht="51">
      <c r="A6" s="7" t="s">
        <v>381</v>
      </c>
      <c r="B6" s="3" t="s">
        <v>348</v>
      </c>
      <c r="C6" s="7">
        <v>2.72</v>
      </c>
      <c r="D6" s="7" t="s">
        <v>10</v>
      </c>
      <c r="E6" s="7">
        <v>390.16</v>
      </c>
      <c r="F6" s="7">
        <f>ROUND(C6*E6,0)</f>
        <v>1061</v>
      </c>
    </row>
    <row r="7" spans="1:6" ht="51">
      <c r="A7" s="7" t="s">
        <v>399</v>
      </c>
      <c r="B7" s="3" t="s">
        <v>400</v>
      </c>
      <c r="C7" s="7">
        <v>0.91</v>
      </c>
      <c r="D7" s="7" t="s">
        <v>10</v>
      </c>
      <c r="E7" s="7">
        <v>688.52</v>
      </c>
      <c r="F7" s="7">
        <f t="shared" ref="F7:F8" si="0">ROUND(C7*E7,0)</f>
        <v>627</v>
      </c>
    </row>
    <row r="8" spans="1:6" ht="51">
      <c r="A8" s="7" t="s">
        <v>401</v>
      </c>
      <c r="B8" s="3" t="s">
        <v>402</v>
      </c>
      <c r="C8" s="7">
        <v>1.81</v>
      </c>
      <c r="D8" s="7" t="s">
        <v>10</v>
      </c>
      <c r="E8" s="7">
        <v>1435.57</v>
      </c>
      <c r="F8" s="7">
        <f t="shared" si="0"/>
        <v>2598</v>
      </c>
    </row>
    <row r="9" spans="1:6" ht="114.75">
      <c r="A9" s="7" t="s">
        <v>403</v>
      </c>
      <c r="B9" s="3" t="s">
        <v>40</v>
      </c>
      <c r="C9" s="7">
        <v>28.76</v>
      </c>
      <c r="D9" s="7" t="s">
        <v>41</v>
      </c>
      <c r="E9" s="7">
        <v>120.53</v>
      </c>
      <c r="F9" s="7">
        <f t="shared" ref="F9:F14" si="1">E9*C9</f>
        <v>3466.4428000000003</v>
      </c>
    </row>
    <row r="10" spans="1:6" ht="89.25">
      <c r="A10" s="7" t="s">
        <v>404</v>
      </c>
      <c r="B10" s="3" t="s">
        <v>59</v>
      </c>
      <c r="C10" s="7">
        <v>3.05</v>
      </c>
      <c r="D10" s="7" t="s">
        <v>41</v>
      </c>
      <c r="E10" s="7">
        <v>223.35</v>
      </c>
      <c r="F10" s="7">
        <f t="shared" si="1"/>
        <v>681.21749999999997</v>
      </c>
    </row>
    <row r="11" spans="1:6" ht="76.5">
      <c r="A11" s="7" t="s">
        <v>227</v>
      </c>
      <c r="B11" s="3" t="s">
        <v>46</v>
      </c>
      <c r="C11" s="7">
        <v>5.12</v>
      </c>
      <c r="D11" s="7" t="s">
        <v>41</v>
      </c>
      <c r="E11" s="7">
        <v>1149.1199999999999</v>
      </c>
      <c r="F11" s="7">
        <f t="shared" si="1"/>
        <v>5883.4943999999996</v>
      </c>
    </row>
    <row r="12" spans="1:6" ht="102">
      <c r="A12" s="7" t="s">
        <v>392</v>
      </c>
      <c r="B12" s="3" t="s">
        <v>116</v>
      </c>
      <c r="C12" s="7">
        <v>12.49</v>
      </c>
      <c r="D12" s="7" t="s">
        <v>10</v>
      </c>
      <c r="E12" s="7">
        <v>2502.14</v>
      </c>
      <c r="F12" s="7">
        <f t="shared" si="1"/>
        <v>31251.728599999999</v>
      </c>
    </row>
    <row r="13" spans="1:6" ht="102">
      <c r="A13" s="7" t="s">
        <v>405</v>
      </c>
      <c r="B13" s="3" t="s">
        <v>274</v>
      </c>
      <c r="C13" s="7">
        <v>14.49</v>
      </c>
      <c r="D13" s="7" t="s">
        <v>10</v>
      </c>
      <c r="E13" s="7">
        <v>5358.83</v>
      </c>
      <c r="F13" s="7">
        <f t="shared" si="1"/>
        <v>77649.4467</v>
      </c>
    </row>
    <row r="14" spans="1:6" ht="63.75">
      <c r="A14" s="7" t="s">
        <v>406</v>
      </c>
      <c r="B14" s="3" t="s">
        <v>118</v>
      </c>
      <c r="C14" s="7">
        <v>149.71</v>
      </c>
      <c r="D14" s="7" t="s">
        <v>352</v>
      </c>
      <c r="E14" s="7">
        <v>245.79</v>
      </c>
      <c r="F14" s="7">
        <f t="shared" si="1"/>
        <v>36797.2209</v>
      </c>
    </row>
    <row r="15" spans="1:6" ht="38.25">
      <c r="A15" s="7" t="s">
        <v>407</v>
      </c>
      <c r="B15" s="3" t="s">
        <v>354</v>
      </c>
      <c r="C15" s="7">
        <v>10.43</v>
      </c>
      <c r="D15" s="7" t="s">
        <v>10</v>
      </c>
      <c r="E15" s="7">
        <v>5489.86</v>
      </c>
      <c r="F15" s="7">
        <f t="shared" ref="F15:F16" si="2">ROUND(C15*E15,0)</f>
        <v>57259</v>
      </c>
    </row>
    <row r="16" spans="1:6" ht="89.25">
      <c r="A16" s="7" t="s">
        <v>408</v>
      </c>
      <c r="B16" s="3" t="s">
        <v>135</v>
      </c>
      <c r="C16" s="7">
        <v>1.02</v>
      </c>
      <c r="D16" s="7" t="s">
        <v>356</v>
      </c>
      <c r="E16" s="7">
        <v>65841.84</v>
      </c>
      <c r="F16" s="7">
        <f t="shared" si="2"/>
        <v>67159</v>
      </c>
    </row>
    <row r="17" spans="1:7">
      <c r="A17" s="7">
        <v>13</v>
      </c>
      <c r="B17" s="3" t="s">
        <v>49</v>
      </c>
      <c r="C17" s="7"/>
      <c r="D17" s="7"/>
      <c r="E17" s="7"/>
      <c r="F17" s="7"/>
    </row>
    <row r="18" spans="1:7" ht="15.75">
      <c r="A18" s="7" t="s">
        <v>18</v>
      </c>
      <c r="B18" s="3" t="s">
        <v>376</v>
      </c>
      <c r="C18" s="7">
        <v>22.64</v>
      </c>
      <c r="D18" s="7" t="s">
        <v>363</v>
      </c>
      <c r="E18" s="7">
        <v>813.85</v>
      </c>
      <c r="F18" s="7">
        <f t="shared" ref="F18:F22" si="3">C18*E18</f>
        <v>18425.564000000002</v>
      </c>
    </row>
    <row r="19" spans="1:7" ht="27.75" customHeight="1">
      <c r="A19" s="7" t="s">
        <v>20</v>
      </c>
      <c r="B19" s="3" t="s">
        <v>377</v>
      </c>
      <c r="C19" s="7">
        <v>3.05</v>
      </c>
      <c r="D19" s="7" t="s">
        <v>363</v>
      </c>
      <c r="E19" s="7">
        <v>482.08</v>
      </c>
      <c r="F19" s="7">
        <f t="shared" si="3"/>
        <v>1470.3439999999998</v>
      </c>
    </row>
    <row r="20" spans="1:7" ht="15.75">
      <c r="A20" s="7" t="s">
        <v>22</v>
      </c>
      <c r="B20" s="3" t="s">
        <v>378</v>
      </c>
      <c r="C20" s="7">
        <v>22.06</v>
      </c>
      <c r="D20" s="7" t="s">
        <v>363</v>
      </c>
      <c r="E20" s="7">
        <v>434.67</v>
      </c>
      <c r="F20" s="7">
        <f t="shared" si="3"/>
        <v>9588.8202000000001</v>
      </c>
    </row>
    <row r="21" spans="1:7" ht="15.75">
      <c r="A21" s="7" t="s">
        <v>24</v>
      </c>
      <c r="B21" s="3" t="s">
        <v>379</v>
      </c>
      <c r="C21" s="7">
        <v>17.61</v>
      </c>
      <c r="D21" s="7" t="s">
        <v>363</v>
      </c>
      <c r="E21" s="7">
        <v>752.51</v>
      </c>
      <c r="F21" s="7">
        <f t="shared" si="3"/>
        <v>13251.7011</v>
      </c>
    </row>
    <row r="22" spans="1:7" ht="27.75" customHeight="1">
      <c r="A22" s="7" t="s">
        <v>26</v>
      </c>
      <c r="B22" s="3" t="s">
        <v>361</v>
      </c>
      <c r="C22" s="7">
        <v>28.76</v>
      </c>
      <c r="D22" s="7" t="s">
        <v>363</v>
      </c>
      <c r="E22" s="7">
        <v>177.16</v>
      </c>
      <c r="F22" s="7">
        <f t="shared" si="3"/>
        <v>5095.1216000000004</v>
      </c>
      <c r="G22" s="2"/>
    </row>
    <row r="23" spans="1:7">
      <c r="A23" s="7"/>
      <c r="B23" s="3" t="s">
        <v>90</v>
      </c>
      <c r="C23" s="7"/>
      <c r="D23" s="7"/>
      <c r="E23" s="351" t="s">
        <v>28</v>
      </c>
      <c r="F23" s="7">
        <f>SUM(F5:F22)</f>
        <v>332787.34180000005</v>
      </c>
    </row>
    <row r="25" spans="1:7" ht="50.25" customHeight="1">
      <c r="B25" s="257" t="s">
        <v>362</v>
      </c>
      <c r="C25" s="257"/>
      <c r="D25" s="257"/>
      <c r="E25" s="257"/>
      <c r="F25" s="257"/>
      <c r="G25" s="2"/>
    </row>
  </sheetData>
  <mergeCells count="4">
    <mergeCell ref="A1:F1"/>
    <mergeCell ref="A2:F2"/>
    <mergeCell ref="A3:F3"/>
    <mergeCell ref="B25:F25"/>
  </mergeCells>
  <pageMargins left="0.2" right="0.16" top="0.75" bottom="0.75" header="0.3" footer="0.3"/>
  <pageSetup orientation="portrait" verticalDpi="0" r:id="rId1"/>
</worksheet>
</file>

<file path=xl/worksheets/sheet77.xml><?xml version="1.0" encoding="utf-8"?>
<worksheet xmlns="http://schemas.openxmlformats.org/spreadsheetml/2006/main" xmlns:r="http://schemas.openxmlformats.org/officeDocument/2006/relationships">
  <dimension ref="A1:F10"/>
  <sheetViews>
    <sheetView workbookViewId="0">
      <selection activeCell="F7" sqref="F7"/>
    </sheetView>
  </sheetViews>
  <sheetFormatPr defaultRowHeight="15"/>
  <cols>
    <col min="1" max="1" width="8.7109375" customWidth="1"/>
    <col min="2" max="2" width="44.140625" customWidth="1"/>
    <col min="3" max="3" width="10.28515625" customWidth="1"/>
    <col min="4" max="5" width="11.5703125" customWidth="1"/>
    <col min="6" max="6" width="14.42578125" customWidth="1"/>
  </cols>
  <sheetData>
    <row r="1" spans="1:6" ht="18.75">
      <c r="A1" s="248" t="s">
        <v>0</v>
      </c>
      <c r="B1" s="249"/>
      <c r="C1" s="249"/>
      <c r="D1" s="249"/>
      <c r="E1" s="249"/>
      <c r="F1" s="249"/>
    </row>
    <row r="2" spans="1:6" ht="18.75">
      <c r="A2" s="250" t="s">
        <v>1</v>
      </c>
      <c r="B2" s="251"/>
      <c r="C2" s="251"/>
      <c r="D2" s="251"/>
      <c r="E2" s="251"/>
      <c r="F2" s="251"/>
    </row>
    <row r="3" spans="1:6" ht="33" customHeight="1">
      <c r="A3" s="252" t="s">
        <v>264</v>
      </c>
      <c r="B3" s="252"/>
      <c r="C3" s="252"/>
      <c r="D3" s="252"/>
      <c r="E3" s="252"/>
      <c r="F3" s="252"/>
    </row>
    <row r="4" spans="1:6">
      <c r="A4" s="22" t="s">
        <v>34</v>
      </c>
      <c r="B4" s="22" t="s">
        <v>35</v>
      </c>
      <c r="C4" s="22" t="s">
        <v>56</v>
      </c>
      <c r="D4" s="22" t="s">
        <v>5</v>
      </c>
      <c r="E4" s="22" t="s">
        <v>6</v>
      </c>
      <c r="F4" s="22" t="s">
        <v>7</v>
      </c>
    </row>
    <row r="5" spans="1:6">
      <c r="A5" s="262">
        <v>1</v>
      </c>
      <c r="B5" s="26" t="s">
        <v>262</v>
      </c>
      <c r="C5" s="28"/>
      <c r="D5" s="28"/>
      <c r="E5" s="28"/>
      <c r="F5" s="25"/>
    </row>
    <row r="6" spans="1:6">
      <c r="A6" s="263"/>
      <c r="B6" s="26" t="s">
        <v>263</v>
      </c>
      <c r="C6" s="28">
        <v>100</v>
      </c>
      <c r="D6" s="28" t="s">
        <v>38</v>
      </c>
      <c r="E6" s="28">
        <v>9500</v>
      </c>
      <c r="F6" s="25">
        <f>C6*E6</f>
        <v>950000</v>
      </c>
    </row>
    <row r="7" spans="1:6">
      <c r="A7" s="31"/>
      <c r="B7" s="253"/>
      <c r="C7" s="253"/>
      <c r="D7" s="253"/>
      <c r="E7" s="253"/>
      <c r="F7" s="25">
        <v>950000</v>
      </c>
    </row>
    <row r="8" spans="1:6">
      <c r="A8" s="33"/>
      <c r="B8" s="34"/>
      <c r="C8" s="34"/>
      <c r="D8" s="34"/>
      <c r="E8" s="34"/>
      <c r="F8" s="35"/>
    </row>
    <row r="9" spans="1:6">
      <c r="A9" s="33"/>
      <c r="B9" s="34"/>
      <c r="C9" s="34"/>
      <c r="D9" s="34"/>
      <c r="E9" s="34"/>
      <c r="F9" s="35"/>
    </row>
    <row r="10" spans="1:6" ht="61.5" customHeight="1">
      <c r="B10" s="254" t="s">
        <v>55</v>
      </c>
      <c r="C10" s="254"/>
      <c r="D10" s="254"/>
      <c r="E10" s="254"/>
      <c r="F10" s="254"/>
    </row>
  </sheetData>
  <mergeCells count="6">
    <mergeCell ref="B10:F10"/>
    <mergeCell ref="A1:F1"/>
    <mergeCell ref="A2:F2"/>
    <mergeCell ref="A3:F3"/>
    <mergeCell ref="A5:A6"/>
    <mergeCell ref="B7:E7"/>
  </mergeCells>
  <pageMargins left="0.7" right="0.7" top="0.75" bottom="0.75" header="0.3" footer="0.3"/>
</worksheet>
</file>

<file path=xl/worksheets/sheet78.xml><?xml version="1.0" encoding="utf-8"?>
<worksheet xmlns="http://schemas.openxmlformats.org/spreadsheetml/2006/main" xmlns:r="http://schemas.openxmlformats.org/officeDocument/2006/relationships">
  <dimension ref="A1:F20"/>
  <sheetViews>
    <sheetView workbookViewId="0">
      <selection activeCell="B5" sqref="B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6" ht="18.75">
      <c r="A1" s="248" t="s">
        <v>0</v>
      </c>
      <c r="B1" s="249"/>
      <c r="C1" s="249"/>
      <c r="D1" s="249"/>
      <c r="E1" s="249"/>
      <c r="F1" s="249"/>
    </row>
    <row r="2" spans="1:6" ht="18.75">
      <c r="A2" s="250" t="s">
        <v>1</v>
      </c>
      <c r="B2" s="251"/>
      <c r="C2" s="251"/>
      <c r="D2" s="251"/>
      <c r="E2" s="251"/>
      <c r="F2" s="251"/>
    </row>
    <row r="3" spans="1:6" ht="22.5" customHeight="1">
      <c r="A3" s="252" t="s">
        <v>261</v>
      </c>
      <c r="B3" s="252"/>
      <c r="C3" s="252"/>
      <c r="D3" s="252"/>
      <c r="E3" s="252"/>
      <c r="F3" s="252"/>
    </row>
    <row r="4" spans="1:6">
      <c r="A4" s="22" t="s">
        <v>34</v>
      </c>
      <c r="B4" s="22" t="s">
        <v>35</v>
      </c>
      <c r="C4" s="22" t="s">
        <v>36</v>
      </c>
      <c r="D4" s="22" t="s">
        <v>5</v>
      </c>
      <c r="E4" s="22" t="s">
        <v>6</v>
      </c>
      <c r="F4" s="22" t="s">
        <v>7</v>
      </c>
    </row>
    <row r="5" spans="1:6" ht="84">
      <c r="A5" s="23" t="s">
        <v>57</v>
      </c>
      <c r="B5" s="57" t="s">
        <v>101</v>
      </c>
      <c r="C5" s="27">
        <v>11.89</v>
      </c>
      <c r="D5" s="28" t="s">
        <v>41</v>
      </c>
      <c r="E5" s="28">
        <v>120.53</v>
      </c>
      <c r="F5" s="59">
        <f>E5*C5</f>
        <v>1433.1017000000002</v>
      </c>
    </row>
    <row r="6" spans="1:6" ht="73.5">
      <c r="A6" s="23" t="s">
        <v>58</v>
      </c>
      <c r="B6" s="58" t="s">
        <v>43</v>
      </c>
      <c r="C6" s="27">
        <v>0.79200000000000004</v>
      </c>
      <c r="D6" s="28" t="s">
        <v>44</v>
      </c>
      <c r="E6" s="28">
        <v>223.35</v>
      </c>
      <c r="F6" s="59">
        <f t="shared" ref="F6:F16" si="0">E6*C6</f>
        <v>176.89320000000001</v>
      </c>
    </row>
    <row r="7" spans="1:6" ht="52.5">
      <c r="A7" s="23" t="s">
        <v>60</v>
      </c>
      <c r="B7" s="57" t="s">
        <v>46</v>
      </c>
      <c r="C7" s="27">
        <v>0.99099999999999999</v>
      </c>
      <c r="D7" s="28" t="s">
        <v>44</v>
      </c>
      <c r="E7" s="28">
        <v>1149.1199999999999</v>
      </c>
      <c r="F7" s="59">
        <f t="shared" si="0"/>
        <v>1138.77792</v>
      </c>
    </row>
    <row r="8" spans="1:6" ht="50.25" customHeight="1">
      <c r="A8" s="23" t="s">
        <v>113</v>
      </c>
      <c r="B8" s="57" t="s">
        <v>114</v>
      </c>
      <c r="C8" s="27">
        <v>1.19</v>
      </c>
      <c r="D8" s="28" t="s">
        <v>44</v>
      </c>
      <c r="E8" s="28">
        <v>5358.83</v>
      </c>
      <c r="F8" s="59">
        <f t="shared" si="0"/>
        <v>6377.0076999999992</v>
      </c>
    </row>
    <row r="9" spans="1:6" ht="84.75" customHeight="1">
      <c r="A9" s="65" t="s">
        <v>104</v>
      </c>
      <c r="B9" s="57" t="s">
        <v>105</v>
      </c>
      <c r="C9" s="27">
        <v>3.91</v>
      </c>
      <c r="D9" s="28" t="s">
        <v>44</v>
      </c>
      <c r="E9" s="28">
        <v>5489.86</v>
      </c>
      <c r="F9" s="59">
        <f t="shared" si="0"/>
        <v>21465.352599999998</v>
      </c>
    </row>
    <row r="10" spans="1:6" ht="73.5" customHeight="1">
      <c r="A10" s="23" t="s">
        <v>106</v>
      </c>
      <c r="B10" s="57" t="s">
        <v>107</v>
      </c>
      <c r="C10" s="120">
        <v>0.379</v>
      </c>
      <c r="D10" s="28" t="s">
        <v>84</v>
      </c>
      <c r="E10" s="28">
        <v>65841.84</v>
      </c>
      <c r="F10" s="59">
        <f t="shared" si="0"/>
        <v>24954.057359999999</v>
      </c>
    </row>
    <row r="11" spans="1:6" s="75" customFormat="1" ht="12">
      <c r="A11" s="36">
        <v>8</v>
      </c>
      <c r="B11" s="73" t="s">
        <v>49</v>
      </c>
      <c r="C11" s="74"/>
      <c r="D11" s="36"/>
      <c r="E11" s="36"/>
      <c r="F11" s="59">
        <f t="shared" si="0"/>
        <v>0</v>
      </c>
    </row>
    <row r="12" spans="1:6" ht="15.75">
      <c r="A12" s="23">
        <v>9</v>
      </c>
      <c r="B12" s="26" t="s">
        <v>108</v>
      </c>
      <c r="C12" s="27">
        <v>0.79200000000000004</v>
      </c>
      <c r="D12" s="28" t="s">
        <v>44</v>
      </c>
      <c r="E12" s="28">
        <v>482.08</v>
      </c>
      <c r="F12" s="59">
        <f t="shared" si="0"/>
        <v>381.80736000000002</v>
      </c>
    </row>
    <row r="13" spans="1:6" ht="15.75">
      <c r="A13" s="23">
        <v>10</v>
      </c>
      <c r="B13" s="26" t="s">
        <v>109</v>
      </c>
      <c r="C13" s="27">
        <v>2.59</v>
      </c>
      <c r="D13" s="28" t="s">
        <v>44</v>
      </c>
      <c r="E13" s="28">
        <v>813.85</v>
      </c>
      <c r="F13" s="59">
        <f t="shared" si="0"/>
        <v>2107.8714999999997</v>
      </c>
    </row>
    <row r="14" spans="1:6" ht="15.75">
      <c r="A14" s="23">
        <v>11</v>
      </c>
      <c r="B14" s="26" t="s">
        <v>110</v>
      </c>
      <c r="C14" s="27">
        <v>0.99099999999999999</v>
      </c>
      <c r="D14" s="28" t="s">
        <v>44</v>
      </c>
      <c r="E14" s="28">
        <v>752.51</v>
      </c>
      <c r="F14" s="59">
        <f t="shared" si="0"/>
        <v>745.73740999999995</v>
      </c>
    </row>
    <row r="15" spans="1:6" ht="15.75">
      <c r="A15" s="23">
        <v>12</v>
      </c>
      <c r="B15" s="26" t="s">
        <v>97</v>
      </c>
      <c r="C15" s="27">
        <v>5.08</v>
      </c>
      <c r="D15" s="28" t="s">
        <v>44</v>
      </c>
      <c r="E15" s="28">
        <v>434.67</v>
      </c>
      <c r="F15" s="59">
        <f t="shared" si="0"/>
        <v>2208.1235999999999</v>
      </c>
    </row>
    <row r="16" spans="1:6" ht="15.75">
      <c r="A16" s="23">
        <v>13</v>
      </c>
      <c r="B16" s="26" t="s">
        <v>54</v>
      </c>
      <c r="C16" s="27">
        <v>11</v>
      </c>
      <c r="D16" s="28" t="s">
        <v>44</v>
      </c>
      <c r="E16" s="28">
        <v>177.16</v>
      </c>
      <c r="F16" s="59">
        <f t="shared" si="0"/>
        <v>1948.76</v>
      </c>
    </row>
    <row r="17" spans="1:6">
      <c r="A17" s="31"/>
      <c r="B17" s="322" t="s">
        <v>77</v>
      </c>
      <c r="C17" s="322"/>
      <c r="D17" s="322"/>
      <c r="E17" s="322"/>
      <c r="F17" s="32">
        <f>SUM(F5:F16)</f>
        <v>62937.49035</v>
      </c>
    </row>
    <row r="18" spans="1:6">
      <c r="A18" s="76"/>
      <c r="B18" s="77"/>
      <c r="C18" s="77"/>
      <c r="D18" s="77"/>
      <c r="E18" s="77"/>
      <c r="F18" s="35"/>
    </row>
    <row r="19" spans="1:6">
      <c r="A19" s="33"/>
      <c r="B19" s="34"/>
      <c r="C19" s="34"/>
      <c r="D19" s="34"/>
      <c r="E19" s="34"/>
      <c r="F19" s="35"/>
    </row>
    <row r="20" spans="1:6" ht="41.25" customHeight="1">
      <c r="B20" s="254" t="s">
        <v>111</v>
      </c>
      <c r="C20" s="254"/>
      <c r="D20" s="254"/>
      <c r="E20" s="254"/>
      <c r="F20" s="254"/>
    </row>
  </sheetData>
  <mergeCells count="5">
    <mergeCell ref="A1:F1"/>
    <mergeCell ref="A2:F2"/>
    <mergeCell ref="A3:F3"/>
    <mergeCell ref="B17:E17"/>
    <mergeCell ref="B20:F20"/>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I18"/>
  <sheetViews>
    <sheetView topLeftCell="A10" workbookViewId="0">
      <selection activeCell="H15" sqref="H15"/>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style="38" customWidth="1"/>
  </cols>
  <sheetData>
    <row r="1" spans="1:9" ht="18.75">
      <c r="A1" s="248" t="s">
        <v>0</v>
      </c>
      <c r="B1" s="249"/>
      <c r="C1" s="249"/>
      <c r="D1" s="249"/>
      <c r="E1" s="249"/>
      <c r="F1" s="249"/>
      <c r="G1" s="249"/>
      <c r="H1" s="249"/>
      <c r="I1" s="20"/>
    </row>
    <row r="2" spans="1:9" ht="18.75">
      <c r="A2" s="250" t="s">
        <v>1</v>
      </c>
      <c r="B2" s="251"/>
      <c r="C2" s="251"/>
      <c r="D2" s="251"/>
      <c r="E2" s="251"/>
      <c r="F2" s="251"/>
      <c r="G2" s="251"/>
      <c r="H2" s="251"/>
      <c r="I2" s="20"/>
    </row>
    <row r="3" spans="1:9" ht="27.75" customHeight="1">
      <c r="A3" s="252" t="s">
        <v>62</v>
      </c>
      <c r="B3" s="252"/>
      <c r="C3" s="252"/>
      <c r="D3" s="252"/>
      <c r="E3" s="252"/>
      <c r="F3" s="252"/>
      <c r="G3" s="252"/>
      <c r="H3" s="252"/>
      <c r="I3" s="21"/>
    </row>
    <row r="4" spans="1:9">
      <c r="A4" s="22" t="s">
        <v>34</v>
      </c>
      <c r="B4" s="22" t="s">
        <v>35</v>
      </c>
      <c r="C4" s="22" t="s">
        <v>36</v>
      </c>
      <c r="D4" s="22" t="s">
        <v>5</v>
      </c>
      <c r="E4" s="22" t="s">
        <v>56</v>
      </c>
      <c r="F4" s="22" t="s">
        <v>5</v>
      </c>
      <c r="G4" s="22" t="s">
        <v>6</v>
      </c>
      <c r="H4" s="37" t="s">
        <v>7</v>
      </c>
    </row>
    <row r="5" spans="1:9" ht="114.75">
      <c r="A5" s="23" t="s">
        <v>57</v>
      </c>
      <c r="B5" s="26" t="s">
        <v>40</v>
      </c>
      <c r="C5" s="27">
        <v>57.83</v>
      </c>
      <c r="D5" s="28" t="s">
        <v>41</v>
      </c>
      <c r="E5" s="28">
        <v>23.1</v>
      </c>
      <c r="F5" s="28" t="s">
        <v>41</v>
      </c>
      <c r="G5" s="28">
        <v>120.53</v>
      </c>
      <c r="H5" s="25">
        <f t="shared" ref="H5:H14" si="0">G5*E5</f>
        <v>2784.2430000000004</v>
      </c>
    </row>
    <row r="6" spans="1:9" ht="89.25">
      <c r="A6" s="23" t="s">
        <v>58</v>
      </c>
      <c r="B6" s="29" t="s">
        <v>59</v>
      </c>
      <c r="C6" s="27">
        <v>23.02</v>
      </c>
      <c r="D6" s="28" t="s">
        <v>44</v>
      </c>
      <c r="E6" s="28">
        <v>4.95</v>
      </c>
      <c r="F6" s="28" t="s">
        <v>44</v>
      </c>
      <c r="G6" s="28">
        <v>351.48</v>
      </c>
      <c r="H6" s="25">
        <f t="shared" si="0"/>
        <v>1739.8260000000002</v>
      </c>
    </row>
    <row r="7" spans="1:9" ht="63.75">
      <c r="A7" s="23" t="s">
        <v>60</v>
      </c>
      <c r="B7" s="26" t="s">
        <v>46</v>
      </c>
      <c r="C7" s="27">
        <v>38.36</v>
      </c>
      <c r="D7" s="28" t="s">
        <v>44</v>
      </c>
      <c r="E7" s="28">
        <v>8.25</v>
      </c>
      <c r="F7" s="28" t="s">
        <v>44</v>
      </c>
      <c r="G7" s="28">
        <v>1149.1199999999999</v>
      </c>
      <c r="H7" s="25">
        <f t="shared" si="0"/>
        <v>9480.24</v>
      </c>
    </row>
    <row r="8" spans="1:9" ht="76.5">
      <c r="A8" s="23" t="s">
        <v>15</v>
      </c>
      <c r="B8" s="26" t="s">
        <v>61</v>
      </c>
      <c r="C8" s="27">
        <v>35.409999999999997</v>
      </c>
      <c r="D8" s="28" t="s">
        <v>44</v>
      </c>
      <c r="E8" s="28">
        <v>61.05</v>
      </c>
      <c r="F8" s="28" t="s">
        <v>44</v>
      </c>
      <c r="G8" s="28">
        <v>5829</v>
      </c>
      <c r="H8" s="25">
        <f t="shared" si="0"/>
        <v>355860.45</v>
      </c>
    </row>
    <row r="9" spans="1:9" ht="18.75">
      <c r="A9" s="36">
        <v>5</v>
      </c>
      <c r="B9" s="30" t="s">
        <v>49</v>
      </c>
      <c r="C9" s="27"/>
      <c r="D9" s="28"/>
      <c r="E9" s="28"/>
      <c r="F9" s="28"/>
      <c r="G9" s="28"/>
      <c r="H9" s="25">
        <f t="shared" si="0"/>
        <v>0</v>
      </c>
    </row>
    <row r="10" spans="1:9" ht="15.75">
      <c r="A10" s="23">
        <v>6</v>
      </c>
      <c r="B10" s="26" t="s">
        <v>63</v>
      </c>
      <c r="C10" s="27">
        <v>23.02</v>
      </c>
      <c r="D10" s="28" t="s">
        <v>44</v>
      </c>
      <c r="E10" s="28">
        <v>26.25</v>
      </c>
      <c r="F10" s="28" t="s">
        <v>44</v>
      </c>
      <c r="G10" s="28">
        <v>907.31</v>
      </c>
      <c r="H10" s="25">
        <f t="shared" si="0"/>
        <v>23816.887499999997</v>
      </c>
    </row>
    <row r="11" spans="1:9" ht="15.75">
      <c r="A11" s="23">
        <v>7</v>
      </c>
      <c r="B11" s="26" t="s">
        <v>64</v>
      </c>
      <c r="C11" s="27">
        <v>15.23</v>
      </c>
      <c r="D11" s="28" t="s">
        <v>44</v>
      </c>
      <c r="E11" s="28">
        <v>4.95</v>
      </c>
      <c r="F11" s="28" t="s">
        <v>44</v>
      </c>
      <c r="G11" s="28">
        <v>415.78</v>
      </c>
      <c r="H11" s="25">
        <f t="shared" si="0"/>
        <v>2058.1109999999999</v>
      </c>
    </row>
    <row r="12" spans="1:9" ht="15.75">
      <c r="A12" s="23">
        <v>8</v>
      </c>
      <c r="B12" s="26" t="s">
        <v>53</v>
      </c>
      <c r="C12" s="27">
        <v>38.36</v>
      </c>
      <c r="D12" s="28" t="s">
        <v>44</v>
      </c>
      <c r="E12" s="28">
        <v>8.25</v>
      </c>
      <c r="F12" s="28" t="s">
        <v>44</v>
      </c>
      <c r="G12" s="28">
        <v>863.24</v>
      </c>
      <c r="H12" s="25">
        <f t="shared" si="0"/>
        <v>7121.7300000000005</v>
      </c>
    </row>
    <row r="13" spans="1:9" ht="15.75">
      <c r="A13" s="23">
        <v>9</v>
      </c>
      <c r="B13" s="26" t="s">
        <v>52</v>
      </c>
      <c r="C13" s="27">
        <v>30.45</v>
      </c>
      <c r="D13" s="28" t="s">
        <v>44</v>
      </c>
      <c r="E13" s="28">
        <v>52.5</v>
      </c>
      <c r="F13" s="28" t="s">
        <v>44</v>
      </c>
      <c r="G13" s="28">
        <v>541.66999999999996</v>
      </c>
      <c r="H13" s="25">
        <f t="shared" si="0"/>
        <v>28437.674999999999</v>
      </c>
    </row>
    <row r="14" spans="1:9" ht="15.75">
      <c r="A14" s="23">
        <v>10</v>
      </c>
      <c r="B14" s="26" t="s">
        <v>54</v>
      </c>
      <c r="C14" s="27">
        <v>57.83</v>
      </c>
      <c r="D14" s="28" t="s">
        <v>44</v>
      </c>
      <c r="E14" s="28">
        <v>23.1</v>
      </c>
      <c r="F14" s="28" t="s">
        <v>44</v>
      </c>
      <c r="G14" s="28">
        <v>177.16</v>
      </c>
      <c r="H14" s="25">
        <f t="shared" si="0"/>
        <v>4092.3960000000002</v>
      </c>
    </row>
    <row r="15" spans="1:9">
      <c r="A15" s="31"/>
      <c r="B15" s="253"/>
      <c r="C15" s="253"/>
      <c r="D15" s="253"/>
      <c r="E15" s="253"/>
      <c r="F15" s="253"/>
      <c r="G15" s="253"/>
      <c r="H15" s="32">
        <f>SUM(H5:H14)</f>
        <v>435391.55849999998</v>
      </c>
    </row>
    <row r="16" spans="1:9">
      <c r="A16" s="33"/>
      <c r="B16" s="34"/>
      <c r="C16" s="34"/>
      <c r="D16" s="34"/>
      <c r="E16" s="34"/>
      <c r="F16" s="34"/>
      <c r="G16" s="34"/>
      <c r="H16" s="35"/>
    </row>
    <row r="17" spans="1:8">
      <c r="A17" s="33"/>
      <c r="B17" s="34"/>
      <c r="C17" s="34"/>
      <c r="D17" s="34"/>
      <c r="E17" s="34"/>
      <c r="F17" s="34"/>
      <c r="G17" s="34"/>
      <c r="H17" s="35"/>
    </row>
    <row r="18" spans="1:8" ht="50.25" customHeight="1">
      <c r="B18" s="254" t="s">
        <v>55</v>
      </c>
      <c r="C18" s="254"/>
      <c r="D18" s="254"/>
      <c r="E18" s="254"/>
      <c r="F18" s="254"/>
      <c r="G18" s="254"/>
      <c r="H18" s="254"/>
    </row>
  </sheetData>
  <mergeCells count="5">
    <mergeCell ref="A1:H1"/>
    <mergeCell ref="A2:H2"/>
    <mergeCell ref="A3:H3"/>
    <mergeCell ref="B15:G15"/>
    <mergeCell ref="B18:H18"/>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dimension ref="A1:J18"/>
  <sheetViews>
    <sheetView topLeftCell="A10" workbookViewId="0">
      <selection activeCell="I15" sqref="I15"/>
    </sheetView>
  </sheetViews>
  <sheetFormatPr defaultRowHeight="15"/>
  <cols>
    <col min="1" max="1" width="8.7109375" customWidth="1"/>
    <col min="2" max="2" width="41.28515625" customWidth="1"/>
    <col min="3" max="5" width="9.7109375" style="1" hidden="1" customWidth="1"/>
    <col min="6" max="6" width="9.42578125" style="68" customWidth="1"/>
    <col min="7" max="7" width="10.140625" customWidth="1"/>
    <col min="8" max="9" width="11.5703125" customWidth="1"/>
  </cols>
  <sheetData>
    <row r="1" spans="1:10" ht="18.75">
      <c r="A1" s="248" t="s">
        <v>0</v>
      </c>
      <c r="B1" s="249"/>
      <c r="C1" s="249"/>
      <c r="D1" s="249"/>
      <c r="E1" s="249"/>
      <c r="F1" s="249"/>
      <c r="G1" s="249"/>
      <c r="H1" s="249"/>
      <c r="I1" s="249"/>
      <c r="J1" s="20"/>
    </row>
    <row r="2" spans="1:10" ht="18.75">
      <c r="A2" s="250" t="s">
        <v>1</v>
      </c>
      <c r="B2" s="251"/>
      <c r="C2" s="251"/>
      <c r="D2" s="251"/>
      <c r="E2" s="251"/>
      <c r="F2" s="251"/>
      <c r="G2" s="251"/>
      <c r="H2" s="251"/>
      <c r="I2" s="251"/>
      <c r="J2" s="20"/>
    </row>
    <row r="3" spans="1:10" ht="42" customHeight="1">
      <c r="A3" s="266" t="s">
        <v>92</v>
      </c>
      <c r="B3" s="267"/>
      <c r="C3" s="267"/>
      <c r="D3" s="267"/>
      <c r="E3" s="267"/>
      <c r="F3" s="267"/>
      <c r="G3" s="267"/>
      <c r="H3" s="267"/>
      <c r="I3" s="268"/>
      <c r="J3" s="21"/>
    </row>
    <row r="4" spans="1:10">
      <c r="A4" s="22" t="s">
        <v>34</v>
      </c>
      <c r="B4" s="61" t="s">
        <v>35</v>
      </c>
      <c r="C4" s="62">
        <v>1</v>
      </c>
      <c r="D4" s="62">
        <v>1</v>
      </c>
      <c r="E4" s="62">
        <v>2</v>
      </c>
      <c r="F4" s="63" t="s">
        <v>36</v>
      </c>
      <c r="G4" s="22" t="s">
        <v>5</v>
      </c>
      <c r="H4" s="22" t="s">
        <v>6</v>
      </c>
      <c r="I4" s="22" t="s">
        <v>7</v>
      </c>
    </row>
    <row r="5" spans="1:10" ht="114.75">
      <c r="A5" s="23" t="s">
        <v>57</v>
      </c>
      <c r="B5" s="26" t="s">
        <v>40</v>
      </c>
      <c r="C5" s="28">
        <v>19.86</v>
      </c>
      <c r="D5" s="28">
        <v>18.899999999999999</v>
      </c>
      <c r="E5" s="28">
        <v>39.549999999999997</v>
      </c>
      <c r="F5" s="64">
        <v>94.51</v>
      </c>
      <c r="G5" s="28" t="s">
        <v>41</v>
      </c>
      <c r="H5" s="28">
        <v>120.53</v>
      </c>
      <c r="I5" s="27">
        <f t="shared" ref="I5:I14" si="0">F5*H5</f>
        <v>11391.290300000001</v>
      </c>
    </row>
    <row r="6" spans="1:10" ht="63.75">
      <c r="A6" s="23" t="s">
        <v>93</v>
      </c>
      <c r="B6" s="29" t="s">
        <v>70</v>
      </c>
      <c r="C6" s="28"/>
      <c r="D6" s="28"/>
      <c r="E6" s="28"/>
      <c r="F6" s="64">
        <v>31.5</v>
      </c>
      <c r="G6" s="28" t="s">
        <v>41</v>
      </c>
      <c r="H6" s="28">
        <v>351.48</v>
      </c>
      <c r="I6" s="27">
        <f t="shared" si="0"/>
        <v>11071.62</v>
      </c>
    </row>
    <row r="7" spans="1:10" ht="63.75">
      <c r="A7" s="23" t="s">
        <v>60</v>
      </c>
      <c r="B7" s="26" t="s">
        <v>46</v>
      </c>
      <c r="C7" s="28">
        <v>14.07</v>
      </c>
      <c r="D7" s="28">
        <v>11.81</v>
      </c>
      <c r="E7" s="28">
        <v>24.72</v>
      </c>
      <c r="F7" s="64">
        <v>51.67</v>
      </c>
      <c r="G7" s="28" t="s">
        <v>44</v>
      </c>
      <c r="H7" s="28">
        <v>1149.1199999999999</v>
      </c>
      <c r="I7" s="27">
        <f t="shared" si="0"/>
        <v>59375.030399999996</v>
      </c>
    </row>
    <row r="8" spans="1:10" ht="114.75">
      <c r="A8" s="65" t="s">
        <v>94</v>
      </c>
      <c r="B8" s="26" t="s">
        <v>72</v>
      </c>
      <c r="C8" s="28">
        <v>14.23</v>
      </c>
      <c r="D8" s="28">
        <v>14.18</v>
      </c>
      <c r="E8" s="28">
        <v>29.66</v>
      </c>
      <c r="F8" s="64">
        <v>63.01</v>
      </c>
      <c r="G8" s="28" t="s">
        <v>41</v>
      </c>
      <c r="H8" s="28">
        <v>5829</v>
      </c>
      <c r="I8" s="27">
        <f t="shared" si="0"/>
        <v>367285.29</v>
      </c>
    </row>
    <row r="9" spans="1:10" ht="18.75">
      <c r="A9" s="36">
        <v>5</v>
      </c>
      <c r="B9" s="30" t="s">
        <v>49</v>
      </c>
      <c r="C9" s="66"/>
      <c r="D9" s="66"/>
      <c r="E9" s="66"/>
      <c r="F9" s="64"/>
      <c r="G9" s="28"/>
      <c r="H9" s="28"/>
      <c r="I9" s="27">
        <f t="shared" si="0"/>
        <v>0</v>
      </c>
    </row>
    <row r="10" spans="1:10">
      <c r="A10" s="36">
        <v>6</v>
      </c>
      <c r="B10" s="26" t="s">
        <v>95</v>
      </c>
      <c r="C10" s="28">
        <v>6.12</v>
      </c>
      <c r="D10" s="28">
        <v>6.1</v>
      </c>
      <c r="E10" s="28">
        <v>12.75</v>
      </c>
      <c r="F10" s="64">
        <v>27.09</v>
      </c>
      <c r="G10" s="28" t="s">
        <v>41</v>
      </c>
      <c r="H10" s="28">
        <v>778.47</v>
      </c>
      <c r="I10" s="27">
        <f t="shared" si="0"/>
        <v>21088.7523</v>
      </c>
    </row>
    <row r="11" spans="1:10">
      <c r="A11" s="36">
        <v>7</v>
      </c>
      <c r="B11" s="26" t="s">
        <v>96</v>
      </c>
      <c r="C11" s="28">
        <v>12.24</v>
      </c>
      <c r="D11" s="28">
        <v>12.19</v>
      </c>
      <c r="E11" s="28">
        <v>25.51</v>
      </c>
      <c r="F11" s="64">
        <v>31.5</v>
      </c>
      <c r="G11" s="28" t="s">
        <v>41</v>
      </c>
      <c r="H11" s="28">
        <v>415.78</v>
      </c>
      <c r="I11" s="27">
        <f t="shared" si="0"/>
        <v>13097.07</v>
      </c>
    </row>
    <row r="12" spans="1:10">
      <c r="A12" s="36">
        <v>7</v>
      </c>
      <c r="B12" s="26" t="s">
        <v>97</v>
      </c>
      <c r="C12" s="28">
        <v>12.24</v>
      </c>
      <c r="D12" s="28">
        <v>12.19</v>
      </c>
      <c r="E12" s="28">
        <v>25.51</v>
      </c>
      <c r="F12" s="64">
        <v>54.18</v>
      </c>
      <c r="G12" s="28" t="s">
        <v>41</v>
      </c>
      <c r="H12" s="28">
        <v>415.78</v>
      </c>
      <c r="I12" s="27">
        <f t="shared" si="0"/>
        <v>22526.9604</v>
      </c>
    </row>
    <row r="13" spans="1:10">
      <c r="A13" s="36">
        <v>8</v>
      </c>
      <c r="B13" s="26" t="s">
        <v>98</v>
      </c>
      <c r="C13" s="28">
        <v>14.07</v>
      </c>
      <c r="D13" s="28">
        <v>11.81</v>
      </c>
      <c r="E13" s="28">
        <v>24.72</v>
      </c>
      <c r="F13" s="64">
        <v>51.67</v>
      </c>
      <c r="G13" s="28" t="s">
        <v>41</v>
      </c>
      <c r="H13" s="28">
        <v>719.8</v>
      </c>
      <c r="I13" s="27">
        <f t="shared" si="0"/>
        <v>37192.065999999999</v>
      </c>
    </row>
    <row r="14" spans="1:10">
      <c r="A14" s="36">
        <v>9</v>
      </c>
      <c r="B14" s="26" t="s">
        <v>99</v>
      </c>
      <c r="C14" s="28">
        <v>19.86</v>
      </c>
      <c r="D14" s="28">
        <v>18.899999999999999</v>
      </c>
      <c r="E14" s="28">
        <v>39.549999999999997</v>
      </c>
      <c r="F14" s="64">
        <v>94.51</v>
      </c>
      <c r="G14" s="28" t="s">
        <v>41</v>
      </c>
      <c r="H14" s="28">
        <v>169.46</v>
      </c>
      <c r="I14" s="27">
        <f t="shared" si="0"/>
        <v>16015.664600000002</v>
      </c>
    </row>
    <row r="15" spans="1:10">
      <c r="A15" s="31"/>
      <c r="B15" s="253"/>
      <c r="C15" s="253"/>
      <c r="D15" s="253"/>
      <c r="E15" s="253"/>
      <c r="F15" s="253"/>
      <c r="G15" s="253"/>
      <c r="H15" s="253"/>
      <c r="I15" s="32">
        <f>SUM(I5:I14)</f>
        <v>559043.74399999995</v>
      </c>
    </row>
    <row r="16" spans="1:10">
      <c r="A16" s="33"/>
      <c r="B16" s="34"/>
      <c r="C16" s="34"/>
      <c r="D16" s="34"/>
      <c r="E16" s="34"/>
      <c r="F16" s="67"/>
      <c r="G16" s="34"/>
      <c r="H16" s="34"/>
      <c r="I16" s="35"/>
    </row>
    <row r="17" spans="1:9">
      <c r="A17" s="33"/>
      <c r="B17" s="34"/>
      <c r="C17" s="34"/>
      <c r="D17" s="34"/>
      <c r="E17" s="34"/>
      <c r="F17" s="67"/>
      <c r="G17" s="34"/>
      <c r="H17" s="34"/>
      <c r="I17" s="35"/>
    </row>
    <row r="18" spans="1:9" ht="41.25" customHeight="1">
      <c r="B18" s="254" t="s">
        <v>100</v>
      </c>
      <c r="C18" s="254"/>
      <c r="D18" s="254"/>
      <c r="E18" s="254"/>
      <c r="F18" s="254"/>
      <c r="G18" s="254"/>
      <c r="H18" s="254"/>
      <c r="I18" s="254"/>
    </row>
  </sheetData>
  <mergeCells count="5">
    <mergeCell ref="A1:I1"/>
    <mergeCell ref="A2:I2"/>
    <mergeCell ref="A3:I3"/>
    <mergeCell ref="B15:H15"/>
    <mergeCell ref="B18:I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Sheet41</vt:lpstr>
      <vt:lpstr>Sheet42</vt:lpstr>
      <vt:lpstr>Sheet43</vt:lpstr>
      <vt:lpstr>Sheet44</vt:lpstr>
      <vt:lpstr>Sheet45</vt:lpstr>
      <vt:lpstr>Sheet46</vt:lpstr>
      <vt:lpstr>Sheet47</vt:lpstr>
      <vt:lpstr>Sheet48</vt:lpstr>
      <vt:lpstr>Sheet49</vt:lpstr>
      <vt:lpstr>Sheet50</vt:lpstr>
      <vt:lpstr>Sheet51</vt:lpstr>
      <vt:lpstr>Sheet52</vt:lpstr>
      <vt:lpstr>Sheet53</vt:lpstr>
      <vt:lpstr>Sheet54</vt:lpstr>
      <vt:lpstr>Sheet55</vt:lpstr>
      <vt:lpstr>Sheet56</vt:lpstr>
      <vt:lpstr>Sheet57</vt:lpstr>
      <vt:lpstr>Sheet58</vt:lpstr>
      <vt:lpstr>Sheet59</vt:lpstr>
      <vt:lpstr>Sheet60</vt:lpstr>
      <vt:lpstr>Sheet61</vt:lpstr>
      <vt:lpstr>Sheet62</vt:lpstr>
      <vt:lpstr>Sheet63</vt:lpstr>
      <vt:lpstr>Sheet64</vt:lpstr>
      <vt:lpstr>Sheet65</vt:lpstr>
      <vt:lpstr>Sheet66</vt:lpstr>
      <vt:lpstr>Sheet67</vt:lpstr>
      <vt:lpstr>Sheet68</vt:lpstr>
      <vt:lpstr>Sheet69</vt:lpstr>
      <vt:lpstr>Sheet70</vt:lpstr>
      <vt:lpstr>Sheet71</vt:lpstr>
      <vt:lpstr>Sheet72</vt:lpstr>
      <vt:lpstr>Sheet73</vt:lpstr>
      <vt:lpstr>Sheet74</vt:lpstr>
      <vt:lpstr>Sheet75</vt:lpstr>
      <vt:lpstr>Sheet76</vt:lpstr>
      <vt:lpstr>Sheet77</vt:lpstr>
      <vt:lpstr>Sheet78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2020-05-13T07:13:21Z</cp:lastPrinted>
  <dcterms:created xsi:type="dcterms:W3CDTF">2020-05-12T07:06:10Z</dcterms:created>
  <dcterms:modified xsi:type="dcterms:W3CDTF">2020-05-15T07:52:24Z</dcterms:modified>
</cp:coreProperties>
</file>