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20" windowWidth="19815" windowHeight="688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s>
  <calcPr calcId="124519"/>
</workbook>
</file>

<file path=xl/calcChain.xml><?xml version="1.0" encoding="utf-8"?>
<calcChain xmlns="http://schemas.openxmlformats.org/spreadsheetml/2006/main">
  <c r="F6" i="1"/>
  <c r="F7"/>
  <c r="F8"/>
  <c r="F9"/>
  <c r="F10"/>
  <c r="F11"/>
  <c r="F12"/>
  <c r="F13"/>
  <c r="F14"/>
  <c r="F15"/>
  <c r="I17" i="2"/>
  <c r="I18" s="1"/>
  <c r="I19" s="1"/>
  <c r="I20" s="1"/>
  <c r="I16"/>
  <c r="I6"/>
  <c r="I7"/>
  <c r="I8"/>
  <c r="I9"/>
  <c r="I10"/>
  <c r="I11"/>
  <c r="I12"/>
  <c r="I13"/>
  <c r="I14"/>
  <c r="I15"/>
  <c r="K8"/>
  <c r="K7"/>
  <c r="K5"/>
  <c r="I5"/>
  <c r="F21" i="14" l="1"/>
  <c r="F20"/>
  <c r="F19"/>
  <c r="F18"/>
  <c r="F17"/>
  <c r="F16"/>
  <c r="F15"/>
  <c r="F14"/>
  <c r="F13"/>
  <c r="F12"/>
  <c r="F11"/>
  <c r="F10"/>
  <c r="F9"/>
  <c r="F8"/>
  <c r="F7"/>
  <c r="F6"/>
  <c r="F22" s="1"/>
  <c r="F5"/>
  <c r="F5" i="18"/>
  <c r="F6"/>
  <c r="F7"/>
  <c r="F8"/>
  <c r="F9"/>
  <c r="F10"/>
  <c r="F11"/>
  <c r="F12"/>
  <c r="F13"/>
  <c r="F14"/>
  <c r="F15"/>
  <c r="F16"/>
  <c r="F17"/>
  <c r="F18"/>
  <c r="F19" i="3" l="1"/>
  <c r="F18"/>
  <c r="F17"/>
  <c r="F16"/>
  <c r="F15"/>
  <c r="F13"/>
  <c r="F12"/>
  <c r="F11"/>
  <c r="F10"/>
  <c r="F9"/>
  <c r="F8"/>
  <c r="F7"/>
  <c r="F6"/>
  <c r="F5"/>
  <c r="F21" l="1"/>
  <c r="F22" s="1"/>
  <c r="F23" s="1"/>
  <c r="F24" s="1"/>
  <c r="H14" i="9" l="1"/>
  <c r="H13"/>
  <c r="H12"/>
  <c r="H11"/>
  <c r="H10"/>
  <c r="H8"/>
  <c r="H7"/>
  <c r="H6"/>
  <c r="H5"/>
  <c r="H15" l="1"/>
  <c r="F19" i="15" l="1"/>
  <c r="F18"/>
  <c r="F17"/>
  <c r="F16"/>
  <c r="F15"/>
  <c r="F14"/>
  <c r="F13"/>
  <c r="F12"/>
  <c r="F11"/>
  <c r="F10"/>
  <c r="F9"/>
  <c r="F8"/>
  <c r="F7"/>
  <c r="F6"/>
  <c r="F5"/>
  <c r="F20" l="1"/>
  <c r="F15" i="12" l="1"/>
  <c r="F14"/>
  <c r="F13"/>
  <c r="F12"/>
  <c r="F11"/>
  <c r="F9"/>
  <c r="F8"/>
  <c r="F7"/>
  <c r="F16" s="1"/>
  <c r="F17" s="1"/>
  <c r="F18" s="1"/>
  <c r="F19" s="1"/>
  <c r="F20" s="1"/>
  <c r="F6"/>
  <c r="F5"/>
  <c r="H5" i="10" l="1"/>
  <c r="H6"/>
  <c r="H7"/>
  <c r="H8"/>
  <c r="H9"/>
  <c r="H10"/>
  <c r="H11"/>
  <c r="H12"/>
  <c r="H13"/>
  <c r="H14"/>
  <c r="H15"/>
  <c r="H16"/>
  <c r="H17"/>
  <c r="H4"/>
  <c r="D5"/>
  <c r="H18"/>
  <c r="H19" s="1"/>
  <c r="H20" s="1"/>
  <c r="H21" s="1"/>
  <c r="H22" s="1"/>
  <c r="F5" i="1" l="1"/>
  <c r="F16" l="1"/>
  <c r="F17" s="1"/>
  <c r="F18" s="1"/>
  <c r="F19" s="1"/>
  <c r="F15" i="5" l="1"/>
  <c r="F14"/>
  <c r="F13"/>
  <c r="F12"/>
  <c r="F11"/>
  <c r="F9"/>
  <c r="F8"/>
  <c r="F7"/>
  <c r="F6"/>
  <c r="F5"/>
  <c r="F15" i="4"/>
  <c r="F14"/>
  <c r="F13"/>
  <c r="F12"/>
  <c r="F11"/>
  <c r="F9"/>
  <c r="F8"/>
  <c r="F7"/>
  <c r="F6"/>
  <c r="F5"/>
  <c r="F10" i="13"/>
  <c r="F9"/>
  <c r="F7"/>
  <c r="F6"/>
  <c r="F11" s="1"/>
  <c r="F5"/>
  <c r="F16" i="8"/>
  <c r="F15"/>
  <c r="F14"/>
  <c r="F13"/>
  <c r="F12"/>
  <c r="F10"/>
  <c r="F9"/>
  <c r="F8"/>
  <c r="F7"/>
  <c r="F6"/>
  <c r="F5"/>
  <c r="F17" s="1"/>
  <c r="F16" i="5" l="1"/>
  <c r="F17" s="1"/>
  <c r="F18" s="1"/>
  <c r="F19" s="1"/>
  <c r="F20" s="1"/>
  <c r="F16" i="4"/>
  <c r="F17" s="1"/>
  <c r="F18" s="1"/>
  <c r="F19" s="1"/>
  <c r="F20" s="1"/>
  <c r="H18" i="11" l="1"/>
  <c r="H17"/>
  <c r="H16"/>
  <c r="H15"/>
  <c r="H14"/>
  <c r="H13"/>
  <c r="H12"/>
  <c r="H11"/>
  <c r="H10"/>
  <c r="H9"/>
  <c r="H8"/>
  <c r="H7"/>
  <c r="H6"/>
  <c r="H5"/>
  <c r="H19" l="1"/>
  <c r="H14" i="20" l="1"/>
  <c r="H13"/>
  <c r="D13"/>
  <c r="C13"/>
  <c r="H12"/>
  <c r="D12"/>
  <c r="H11"/>
  <c r="H10"/>
  <c r="H9"/>
  <c r="H8"/>
  <c r="H7"/>
  <c r="H6"/>
  <c r="H5"/>
  <c r="H4"/>
  <c r="H15" l="1"/>
  <c r="F19" i="22" l="1"/>
  <c r="F18"/>
  <c r="F17"/>
  <c r="F16"/>
  <c r="F15"/>
  <c r="F13"/>
  <c r="F12"/>
  <c r="F11"/>
  <c r="F10"/>
  <c r="F9"/>
  <c r="F8"/>
  <c r="F7"/>
  <c r="F6"/>
  <c r="F5"/>
  <c r="F20" l="1"/>
  <c r="F21" i="16" l="1"/>
  <c r="F20"/>
  <c r="F19"/>
  <c r="F18"/>
  <c r="F17"/>
  <c r="F16"/>
  <c r="F15"/>
  <c r="F14"/>
  <c r="F13"/>
  <c r="F12"/>
  <c r="F11"/>
  <c r="F10"/>
  <c r="F9"/>
  <c r="F8"/>
  <c r="F7"/>
  <c r="F6"/>
  <c r="F22" s="1"/>
  <c r="F5"/>
  <c r="F19" i="6"/>
  <c r="F18"/>
  <c r="F17"/>
  <c r="F16"/>
  <c r="F15"/>
  <c r="F13"/>
  <c r="F12"/>
  <c r="F11"/>
  <c r="F10"/>
  <c r="F9"/>
  <c r="F8"/>
  <c r="F7"/>
  <c r="F20" s="1"/>
  <c r="F6"/>
  <c r="F5"/>
  <c r="F20" i="23" l="1"/>
  <c r="F19"/>
  <c r="F18"/>
  <c r="F17"/>
  <c r="F16"/>
  <c r="F15"/>
  <c r="F14"/>
  <c r="F13"/>
  <c r="F12"/>
  <c r="F11"/>
  <c r="F10"/>
  <c r="F9"/>
  <c r="F8"/>
  <c r="F7"/>
  <c r="F6"/>
  <c r="F5"/>
  <c r="F21" s="1"/>
  <c r="H15" i="24"/>
  <c r="H14"/>
  <c r="D14"/>
  <c r="H13"/>
  <c r="H12"/>
  <c r="D12"/>
  <c r="H11"/>
  <c r="D11"/>
  <c r="C11"/>
  <c r="H10"/>
  <c r="H9"/>
  <c r="H8"/>
  <c r="H7"/>
  <c r="H6"/>
  <c r="H5"/>
  <c r="H16" s="1"/>
  <c r="D5"/>
  <c r="H4"/>
  <c r="H21" i="17" l="1"/>
  <c r="H20"/>
  <c r="H19"/>
  <c r="H18"/>
  <c r="H17"/>
  <c r="H16"/>
  <c r="F16"/>
  <c r="H15"/>
  <c r="H14"/>
  <c r="H13"/>
  <c r="H12"/>
  <c r="H11"/>
  <c r="H10"/>
  <c r="H9"/>
  <c r="H8"/>
  <c r="H7"/>
  <c r="H6"/>
  <c r="H5"/>
  <c r="D5"/>
  <c r="H4"/>
  <c r="H22" s="1"/>
  <c r="J16" i="7" l="1"/>
  <c r="F16"/>
  <c r="J15"/>
  <c r="F15"/>
  <c r="J14"/>
  <c r="F14"/>
  <c r="J13"/>
  <c r="F13"/>
  <c r="J12"/>
  <c r="F12"/>
  <c r="F17" s="1"/>
  <c r="J10"/>
  <c r="J9"/>
  <c r="J8"/>
  <c r="J7"/>
  <c r="J6"/>
  <c r="J17" s="1"/>
  <c r="J5"/>
  <c r="F6" i="19" l="1"/>
  <c r="F7"/>
  <c r="F8"/>
  <c r="F9"/>
  <c r="F10"/>
  <c r="F11"/>
  <c r="F12"/>
  <c r="F13"/>
  <c r="F14"/>
  <c r="F15"/>
  <c r="F16"/>
  <c r="F17"/>
  <c r="F18"/>
  <c r="F19"/>
  <c r="F5"/>
  <c r="F20" l="1"/>
  <c r="H16" i="21" l="1"/>
  <c r="H15"/>
  <c r="H14"/>
  <c r="H13"/>
  <c r="H12"/>
  <c r="H11"/>
  <c r="H10"/>
  <c r="H9"/>
  <c r="H8"/>
  <c r="H7"/>
  <c r="H6"/>
  <c r="H5"/>
  <c r="H17" s="1"/>
  <c r="H4"/>
  <c r="D4"/>
</calcChain>
</file>

<file path=xl/sharedStrings.xml><?xml version="1.0" encoding="utf-8"?>
<sst xmlns="http://schemas.openxmlformats.org/spreadsheetml/2006/main" count="1170" uniqueCount="297">
  <si>
    <t>RANCHI MUNICIPAL CORPORATION, RANCHI</t>
  </si>
  <si>
    <r>
      <t>Name of Scheme :-</t>
    </r>
    <r>
      <rPr>
        <b/>
        <sz val="12"/>
        <rFont val="Kruti Dev 010"/>
      </rPr>
      <t>lsDVj&amp;02 ekdssZV ds vUnj fofHkUu iFkksa dk iFk dk fuekZ.k dk;ZA</t>
    </r>
  </si>
  <si>
    <t>SL.NO.</t>
  </si>
  <si>
    <t>ITEMS OF WORK</t>
  </si>
  <si>
    <t>AMOUNT</t>
  </si>
  <si>
    <t>Qty.</t>
  </si>
  <si>
    <t>UNIT</t>
  </si>
  <si>
    <t>RATE</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</si>
  <si>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</si>
  <si>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</si>
  <si>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</si>
  <si>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2
5.1.10</t>
  </si>
  <si>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</si>
  <si>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3
8.6.8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</si>
  <si>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</si>
  <si>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4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</si>
  <si>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</si>
  <si>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t xml:space="preserve">5
5.3.17.1
</t>
  </si>
  <si>
    <t xml:space="preserve">Centring and shuttering including strutting ,propping etc and removal of form from Foundations,footings,base of column etc </t>
  </si>
  <si>
    <t>Per M2</t>
  </si>
  <si>
    <t>6
DSR
2019
16.91</t>
  </si>
  <si>
    <t>Providing and laying factory made chamfered edge cement concrete paver blocks in footpath,parks lawns drive ways or light traffic parking etc, required strength,thickness &amp; size and shape ,made by table vibratory method... do.......E/I.</t>
  </si>
  <si>
    <t>M2</t>
  </si>
  <si>
    <t>Carriage of materials</t>
  </si>
  <si>
    <t>i</t>
  </si>
  <si>
    <t xml:space="preserve"> Sand with lead of 18 km</t>
  </si>
  <si>
    <t>M3</t>
  </si>
  <si>
    <t>iii</t>
  </si>
  <si>
    <t>Local Sand with lead of 42  km</t>
  </si>
  <si>
    <t>Stone Boulder with lead of 129 km</t>
  </si>
  <si>
    <t>iv</t>
  </si>
  <si>
    <t>Stone chips with lead of 15 km</t>
  </si>
  <si>
    <t>Per M3</t>
  </si>
  <si>
    <t>v</t>
  </si>
  <si>
    <t>Pavor Block lead of 058 km</t>
  </si>
  <si>
    <t>vi</t>
  </si>
  <si>
    <t>Earth (lead 01 KM)</t>
  </si>
  <si>
    <t>TOTAL</t>
  </si>
  <si>
    <t xml:space="preserve">                                                                                                      Executive Engineer                                                                                Ranchi Municipal Corporation                                                                                      Ranchi</t>
  </si>
  <si>
    <t xml:space="preserve">BILL OF QUANTITY </t>
  </si>
  <si>
    <t>Name of Work :- Construction of Drain at new colony jagarnathpur in Ward No-37</t>
  </si>
  <si>
    <t>Sl. No.</t>
  </si>
  <si>
    <t>Items of work</t>
  </si>
  <si>
    <t>Qnty.</t>
  </si>
  <si>
    <t>Unit</t>
  </si>
  <si>
    <t>Rate</t>
  </si>
  <si>
    <t>Amount</t>
  </si>
  <si>
    <t>Labour for cleaning the work site before and after work etc and for head load of Material</t>
  </si>
  <si>
    <t>Each</t>
  </si>
  <si>
    <t xml:space="preserve">2
5.1.1
+
5.1.2
</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</si>
  <si>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</si>
  <si>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</si>
  <si>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 xml:space="preserve">3
5.1.10
</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</si>
  <si>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</si>
  <si>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</si>
  <si>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Supplying and laying (properly as per design and drawing) rip-rap with good quality of Boulders duly packed including the cost of materials, royalty all taxes etc. but excluding the cost of carriage all complete as per specification and direction of E/I.</t>
  </si>
  <si>
    <t xml:space="preserve">5
5.3.2
</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</si>
  <si>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</si>
  <si>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m3</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</si>
  <si>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</si>
  <si>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</si>
  <si>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</si>
  <si>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</si>
  <si>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m2</t>
  </si>
  <si>
    <t>8
5.3.30.1</t>
  </si>
  <si>
    <t>Providing  Precast R.C.C M 200 in nominal mix (1:1.5:3) in slab ……..do…..all complete as per specification and direction of E/I.</t>
  </si>
  <si>
    <t xml:space="preserve">9
5.5.5
(b)
</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</si>
  <si>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</si>
  <si>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</si>
  <si>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</si>
  <si>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SAND -LEAD-47km</t>
  </si>
  <si>
    <t>ii</t>
  </si>
  <si>
    <t>SAND LOCAL-LEAD-16km</t>
  </si>
  <si>
    <t>CHIPS-LEAD-20km</t>
  </si>
  <si>
    <t>BOULDER-LEAD-34km</t>
  </si>
  <si>
    <t>EARTH-LEAD-1km</t>
  </si>
  <si>
    <t xml:space="preserve">Total </t>
  </si>
  <si>
    <t xml:space="preserve">                                                                                               Ex. Engineer 
                                                                                                         Ranchi Municipal Corporation
                                                                                                         Ranchi</t>
  </si>
  <si>
    <t>Name of Work :- Construction of PCC Road at K.M. mallik from house of Dinesh shina to house of Sachine  Under Ward No-11</t>
  </si>
  <si>
    <t>Providing labour for cleaning of site as per specification and direction E/I.</t>
  </si>
  <si>
    <t xml:space="preserve">   2
5.1.1 +5.1.2   BCD</t>
  </si>
  <si>
    <t>Earth Work Excavation for structure as per technical specification clause 305.1 including setting out ,construction of shoring and brading in foundation trenches complete as per drawing and Technical specification.</t>
  </si>
  <si>
    <t>3
5.1.1</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</si>
  <si>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</si>
  <si>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</si>
  <si>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5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</si>
  <si>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</si>
  <si>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5.3.17.1</t>
  </si>
  <si>
    <t xml:space="preserve"> Sand with lead of 49 km</t>
  </si>
  <si>
    <t>Stone Dust lead 14 km</t>
  </si>
  <si>
    <t>Stone Boulder with lead of 36 km</t>
  </si>
  <si>
    <t>Stone chips with lead of 22 km</t>
  </si>
  <si>
    <t xml:space="preserve">Dismentaling Plain Cement or lime concrete work including ------do----E/I. </t>
  </si>
  <si>
    <t>2
5.1.1
+
5.1.2</t>
  </si>
  <si>
    <t>3
5.1.10</t>
  </si>
  <si>
    <t>4
5.6.8</t>
  </si>
  <si>
    <t>5. 
5.3.1.2</t>
  </si>
  <si>
    <t>6                5.2.34</t>
  </si>
  <si>
    <t>Providing rough dressed course stone masonry in cement mortar (1:4) in foundation and plinth with hammer dressed stone ……………………………. all complete as per specification and direction of E/I</t>
  </si>
  <si>
    <t>8
5.330</t>
  </si>
  <si>
    <t>Providing  R.C.C. M-200 with nominal mix of (1:1.5:3) in slab of desired size with approved quality of stone chips and clean coarse sand of F.M. 2.5 to 3 excluding cost of shuttering finishing and  reinforcement all complete as per building specifications and direction of E/I.</t>
  </si>
  <si>
    <t>9
5.5.5
(a)</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</si>
  <si>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</si>
  <si>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</si>
  <si>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10.5.3.17.1
</t>
  </si>
  <si>
    <t>No</t>
  </si>
  <si>
    <t>Coarse sand 14 KM</t>
  </si>
  <si>
    <t>sand 49  KM</t>
  </si>
  <si>
    <t>Stone chips 22 KM</t>
  </si>
  <si>
    <t>Stone boulder 36  KM</t>
  </si>
  <si>
    <t>Earth 01 KM</t>
  </si>
  <si>
    <r>
      <t>Name of Scheme :</t>
    </r>
    <r>
      <rPr>
        <b/>
        <sz val="12"/>
        <rFont val="Kruti Dev 010"/>
      </rPr>
      <t>jsyos ykbzu ds utnhd flesUV xyh esa efuUnz flg ds ?kj ls dey iksnkj ds ?kj rd ih0 lh0 lh0 iFk dk fuekZ.k dk;ZA</t>
    </r>
  </si>
  <si>
    <t>3
5.6.8</t>
  </si>
  <si>
    <t>sand 42  KM</t>
  </si>
  <si>
    <t>Coarse sand 18 KM</t>
  </si>
  <si>
    <t>Stone chips 15 KM</t>
  </si>
  <si>
    <t>Stone boulder 22  KM</t>
  </si>
  <si>
    <t>Drain Slab</t>
  </si>
  <si>
    <t xml:space="preserve">3
5.1.1 
+
5.1.2   </t>
  </si>
  <si>
    <t>4
5.1.10</t>
  </si>
  <si>
    <t>5
5.6.8</t>
  </si>
  <si>
    <t>6.
5.3.10</t>
  </si>
  <si>
    <t>Providing RCC-M200 with nominal mix of (1:1.5:3) in foundation and plinth with approved quality of stone --do--all   complete as per drawing and Technical specification. .</t>
  </si>
  <si>
    <t>7
5.330</t>
  </si>
  <si>
    <t xml:space="preserve">8
5.5.5
(b) </t>
  </si>
  <si>
    <t xml:space="preserve">9
5.3.17.1
</t>
  </si>
  <si>
    <t>Executive Engineer                                                                                Ranchi Municipal Corporation                                                                                      Ranchi</t>
  </si>
  <si>
    <r>
      <t>Name of Work :-</t>
    </r>
    <r>
      <rPr>
        <b/>
        <sz val="14"/>
        <color theme="1"/>
        <rFont val="Kruti Dev 010"/>
      </rPr>
      <t xml:space="preserve">lkmFk vkWfQl ikjk esa 'kfDRkdqat vikVZesUV ls vtark vikVZesUV rd vkj0 lh0 lh0 ukyh dk fuekZ.k dk;ZA </t>
    </r>
  </si>
  <si>
    <t>Name of Work :- Construction of R.C.C. drain with cover slab near house of Rabina bano at Zym gali  Under Ward No-11</t>
  </si>
  <si>
    <t>5
5.3.10</t>
  </si>
  <si>
    <t>6
5.3.11</t>
  </si>
  <si>
    <t xml:space="preserve">7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</si>
  <si>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</si>
  <si>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 xml:space="preserve">8
5.5.5 </t>
  </si>
  <si>
    <t>9
5.3.17.1</t>
  </si>
  <si>
    <r>
      <t xml:space="preserve">Name of Work :- </t>
    </r>
    <r>
      <rPr>
        <b/>
        <sz val="14"/>
        <color theme="1"/>
        <rFont val="Kruti Dev 010"/>
      </rPr>
      <t xml:space="preserve">y{eh uxj esa NksVq ds ?kj ls misUnz jtd ds ?kj rd ,oa feJk th ds ?kj ls fd'kksj th ds ?kj rd ukyh dk fuekZ.k dk;ZA </t>
    </r>
  </si>
  <si>
    <t>2
5.1.1 +5.1.2   BCD</t>
  </si>
  <si>
    <t xml:space="preserve">6
5.2.34
</t>
  </si>
  <si>
    <t>8
5.3.11</t>
  </si>
  <si>
    <t xml:space="preserve">9
5.5.5
(a) </t>
  </si>
  <si>
    <t xml:space="preserve">10
5.3.17.1
</t>
  </si>
  <si>
    <r>
      <t>Name of Work :-</t>
    </r>
    <r>
      <rPr>
        <b/>
        <sz val="14"/>
        <color theme="1"/>
        <rFont val="Times New Roman"/>
        <family val="1"/>
      </rPr>
      <t xml:space="preserve"> </t>
    </r>
    <r>
      <rPr>
        <b/>
        <sz val="14"/>
        <color theme="1"/>
        <rFont val="Kruti Dev 010"/>
      </rPr>
      <t>okMZ la[;k 43 ds vUrxZr xkSjh 'kadj uxj esa NkcM+k gkÅl ls eq[; iqy rd ukyh ejEefr ,oa LySc fuekZ.k ds laca/k esaA</t>
    </r>
  </si>
  <si>
    <t>Qty</t>
  </si>
  <si>
    <t>Labour for cleaning the work site before and after work etc.</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</si>
  <si>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</si>
  <si>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</si>
  <si>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 xml:space="preserve">3
JBCD
P-26
</t>
  </si>
  <si>
    <t>Providing stone dust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</si>
  <si>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</si>
  <si>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Supplying and laying (properly as per design and drawing) rip-rap with good  quality of boulders duly packed including the cost of materials, royalty all taxes etc. but excluding the cost of carriage all complete as per specification and direction of E/I.</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</si>
  <si>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</si>
  <si>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8
5.3.30.1
</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</si>
  <si>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</si>
  <si>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Carriage of Materials</t>
  </si>
  <si>
    <t>(i)</t>
  </si>
  <si>
    <t>Sand  (Lead Upto 42 km)</t>
  </si>
  <si>
    <r>
      <t>M</t>
    </r>
    <r>
      <rPr>
        <b/>
        <vertAlign val="superscript"/>
        <sz val="10"/>
        <rFont val="Century"/>
        <family val="1"/>
      </rPr>
      <t>3</t>
    </r>
  </si>
  <si>
    <t>(ii)</t>
  </si>
  <si>
    <t>Dust (Lead 15 KM)</t>
  </si>
  <si>
    <t>(iii)</t>
  </si>
  <si>
    <t>Stone Boulder (Lead 29  KM)</t>
  </si>
  <si>
    <t>(iv)</t>
  </si>
  <si>
    <t>Stone Chips (Lead 15KM)</t>
  </si>
  <si>
    <t>(v)</t>
  </si>
  <si>
    <t>Earth (Lead 01 KM)</t>
  </si>
  <si>
    <t xml:space="preserve">                                                                                                  Asst. Engineer 
                                                                                                         Ranchi Municipal Corporation
                                                                                                         Ranchi</t>
  </si>
  <si>
    <t>2
5.2.12</t>
  </si>
  <si>
    <t>Providing Bricks Works (1:6)  with Cemnet mortar --------------------------------do-------------------------all complete as per building  specification and direction of E/I.</t>
  </si>
  <si>
    <t>3
5.3.2</t>
  </si>
  <si>
    <t xml:space="preserve">Providing P.C.C M 150 in normal mix (1:2:4)  in foundation with approved quality of stone chips 20mm to 6mm size graded and clean coarse sand of F.M. 2.5 to 3 including all complete as per specification and direction of E/I                            </t>
  </si>
  <si>
    <t>4.
5.7.2</t>
  </si>
  <si>
    <t>Providing 12mm thick cement plaster (1:4) with clean course sand F.M 1.5 includin screening curing with all leads and lifts of water, scaffoling taxes and royality all complete as per specification and direction of E/I with 1.5 mm cement punning</t>
  </si>
  <si>
    <t>Sqm</t>
  </si>
  <si>
    <t>5.
5.5.30</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</si>
  <si>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</si>
  <si>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</si>
  <si>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7.
5.8.24</t>
  </si>
  <si>
    <t xml:space="preserve">Providing two coat of snowcem  of approved shade and make over a coat of cement primer on new surface including preparing the plastered surface smooth with sand paper, scaffolding, curing and taxes all complete as per building specification and direction </t>
  </si>
  <si>
    <t xml:space="preserve">8.
5.8.41
+
5.8.43
</t>
  </si>
  <si>
    <t xml:space="preserve">Providng one coat red  led paint and two Complete synthetic paint ---------------------do-------------------  all complete as per building specification and direction </t>
  </si>
  <si>
    <t>Brick 08 KM</t>
  </si>
  <si>
    <t>Loca sand 42  KM</t>
  </si>
  <si>
    <t>Total</t>
  </si>
  <si>
    <t>J.E
RMC</t>
  </si>
  <si>
    <t>A.E
RMC</t>
  </si>
  <si>
    <t>E.E
RMC</t>
  </si>
  <si>
    <r>
      <t xml:space="preserve">Name of Work :-Cosnt. Of RCC Culvert in Lalpur Chowk infornt of Rajsthan Kalivalay. </t>
    </r>
    <r>
      <rPr>
        <b/>
        <sz val="11"/>
        <color theme="1"/>
        <rFont val="Kruti Dev 010"/>
      </rPr>
      <t xml:space="preserve"> 
</t>
    </r>
    <r>
      <rPr>
        <b/>
        <sz val="11"/>
        <color theme="1"/>
        <rFont val="Times New Roman"/>
        <family val="1"/>
      </rPr>
      <t/>
    </r>
  </si>
  <si>
    <t>Labour for cleaning the work site before and after work etc and for head load of Materials</t>
  </si>
  <si>
    <t>5
5.3.2</t>
  </si>
  <si>
    <t>6
5.3.2.1</t>
  </si>
  <si>
    <t>7
5.3.30.1</t>
  </si>
  <si>
    <t>Providing tor Steel reinforcement of 10mm, 12mm and 16 mm dia bars as  per --------do---------------all complete as per building specification and direction of E/I.</t>
  </si>
  <si>
    <t>Local sand 13 km</t>
  </si>
  <si>
    <t xml:space="preserve">Sand 49 KM </t>
  </si>
  <si>
    <t>Stone Chips &amp; Dust  (lead 22 KM)</t>
  </si>
  <si>
    <t>Stone Boulder 36 km</t>
  </si>
  <si>
    <t>Earth ( Lead upto 1 K.M )</t>
  </si>
  <si>
    <t xml:space="preserve">                                                                                                        Assistant Engineer 
                                                                                                         Ranchi Municipal Corporation
                                                                                                         Ranchi</t>
  </si>
  <si>
    <t>Name of Work :- Improvement of PCC Road from house of yunush ansari to zahir khan and from house of parvez alam to rizwan alam at gali no- 11 of molana azad colony road no-11 Under Ward No-12.</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</si>
  <si>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</si>
  <si>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 xml:space="preserve"> Sand with lead of 42 km</t>
  </si>
  <si>
    <t>Local Sand with lead of 18 km</t>
  </si>
  <si>
    <t>Stone Boulder with lead of 29 km</t>
  </si>
  <si>
    <t>Name of Work :- Construction of RCC Drain slab in Bhatti Gali, Kishore Ganj road no-02 and Behind Mulla Singh house in ward no-27.</t>
  </si>
  <si>
    <t>1
5.3.30.1</t>
  </si>
  <si>
    <t>2
5.5.5(a)</t>
  </si>
  <si>
    <t>3
5.3.17.1</t>
  </si>
  <si>
    <t xml:space="preserve">Centering and Shuttering including struting,propping etc and removal of from for  Foundation, footing s bases of Coloumns etc for mass Concrete.                             </t>
  </si>
  <si>
    <t>Sand  (Lead Upto 47 km)</t>
  </si>
  <si>
    <t>Stone Chips (Lead 20 KM)</t>
  </si>
  <si>
    <t>Name of Work :- Construction of PCC Road from old H.B. Road to house of Arif Faruki near Kanta Toli Chowk Under Ward No.-11</t>
  </si>
  <si>
    <t>2            5.1.1 + 5.1.2</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</si>
  <si>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</si>
  <si>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</si>
  <si>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</si>
  <si>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5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</si>
  <si>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</si>
  <si>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Carriage of Sand (Lead 49 KM)</t>
  </si>
  <si>
    <t>Carriage of Local Sand(Lead 14 KM)</t>
  </si>
  <si>
    <t>Carriage of Stone Boulder (Lead 36  KM)</t>
  </si>
  <si>
    <t>Carriage of Stone Chips  (Lead 22 KM)</t>
  </si>
  <si>
    <t>Carriage of Earth (Lead 01 KM)</t>
  </si>
  <si>
    <t>GST (12%)</t>
  </si>
  <si>
    <t>L. CESS (1%)</t>
  </si>
  <si>
    <t xml:space="preserve">SAY RS. </t>
  </si>
  <si>
    <t xml:space="preserve">                                                                                                 Asst. Engineer 
                                                                                                         Ranchi Municipal Corporation
                                                                                                         Ranchi</t>
  </si>
  <si>
    <t>Name of Work :- Construction of PCC Road at Garha toli road no-2 from house of Murshid mullana to house of Sadar ekbal  Under Ward No.-11</t>
  </si>
  <si>
    <t>Name of Work :- Construction of PCC Road at Indrajatra Tar Mishirgonda near the house of Sambhu Builder Under Ward No.-02</t>
  </si>
  <si>
    <t>1.            5.1.1 + 5.1.2</t>
  </si>
  <si>
    <t>2.
  5.1.10</t>
  </si>
  <si>
    <t>3.    
  8.6.8</t>
  </si>
  <si>
    <t>4
5.3.2.1</t>
  </si>
  <si>
    <t>Carriage of Sand local (Lead 13 KM)</t>
  </si>
  <si>
    <t xml:space="preserve">                                                                                                 Assistant Engineer 
                                                                                                         Ranchi Municipal Corporation
                                                                                                         Ranchi</t>
  </si>
  <si>
    <r>
      <t>Name of Scheme :-</t>
    </r>
    <r>
      <rPr>
        <b/>
        <sz val="12"/>
        <rFont val="Kruti Dev 010"/>
      </rPr>
      <t xml:space="preserve">yksgjk dkssspk vkaxuckM+h ds ihNs eafnj ls ysdj ckyk th ds ?kj rd vkj0 lh0 lh0 ukyh dk fuekZ.k dk;ZA </t>
    </r>
  </si>
  <si>
    <t>Nos.</t>
  </si>
  <si>
    <t>4
5.3.1.1</t>
  </si>
  <si>
    <t>Providing and laying in position specified grade of reinforced cement concrete, excluding the cost of centering, shuttering, finishing and reinfocement -All work up to plinth level. 1:12:3(1 cement: 1% coarse sand(zone-iii): 3 graded stone aggregate 20mm nominal size)</t>
  </si>
  <si>
    <t>4
5.3.11</t>
  </si>
  <si>
    <t>6
5.5.</t>
  </si>
  <si>
    <t>Sand Local lead 13km</t>
  </si>
  <si>
    <t>Chips lead 22 km</t>
  </si>
  <si>
    <t>Boulder lead 36 km</t>
  </si>
  <si>
    <t>Providing man days for site clearence before and after the work etc.</t>
  </si>
  <si>
    <t>Nos</t>
  </si>
  <si>
    <t>2
5.1.1 +5.1.2 BCD</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</si>
  <si>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</si>
  <si>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a</t>
  </si>
  <si>
    <t>Disposal excavated earth up to 01 KM</t>
  </si>
  <si>
    <t>b</t>
  </si>
  <si>
    <t>Local Sand with lead of 13km</t>
  </si>
  <si>
    <t>c</t>
  </si>
  <si>
    <t>d</t>
  </si>
  <si>
    <t>S/Chips with lead of 22 km</t>
  </si>
  <si>
    <t>e</t>
  </si>
  <si>
    <t>Stone  Boulder with lead of 36 km</t>
  </si>
  <si>
    <t xml:space="preserve">   1
5.1.1 
+
5.1.2   </t>
  </si>
  <si>
    <t>5.
5.3.10</t>
  </si>
  <si>
    <t xml:space="preserve">7
5.5.5
(a) </t>
  </si>
  <si>
    <t>Name of Work :- Constructio of PCC road at lohrakocha kothari bagan lane, from house of suresh ji to house of javed khan  in Ward No-18</t>
  </si>
  <si>
    <t xml:space="preserve">4
5.1.1
+
5.1.2
</t>
  </si>
  <si>
    <t xml:space="preserve">5
5.1.10
</t>
  </si>
  <si>
    <t>6
8.6.8</t>
  </si>
  <si>
    <t>8
 5.3.5.1</t>
  </si>
  <si>
    <t>SAND -LEAD-49km</t>
  </si>
  <si>
    <t>SAND LOCAL-LEAD-13km</t>
  </si>
  <si>
    <t>CHIPS-LEAD-22km</t>
  </si>
  <si>
    <t>BOULDER-LEAD-36km</t>
  </si>
  <si>
    <t>5
5.3.17.1</t>
  </si>
  <si>
    <t>6
5.3.10</t>
  </si>
  <si>
    <t>7
5.3.11</t>
  </si>
  <si>
    <t xml:space="preserve">9. 
5.5.4 </t>
  </si>
  <si>
    <t>Local Sand with lead of 14 km</t>
  </si>
  <si>
    <t>Name of Work :- Construction of RCC Drain for Join to the old drain at lalpur chowk  under ward no.- 11 of R.M.C, Ranchi.</t>
  </si>
  <si>
    <t xml:space="preserve">  2
5.1.1 
+
5.1.2   </t>
  </si>
  <si>
    <t>5.
5.3.2.1</t>
  </si>
  <si>
    <t>Sand  (Lead Upto 49km)</t>
  </si>
  <si>
    <r>
      <t>M</t>
    </r>
    <r>
      <rPr>
        <b/>
        <vertAlign val="superscript"/>
        <sz val="10"/>
        <color theme="1"/>
        <rFont val="Century"/>
        <family val="1"/>
      </rPr>
      <t>3</t>
    </r>
  </si>
  <si>
    <t>Sand (Lead 14KM)</t>
  </si>
  <si>
    <t>Stone Boulder (Lead 36 KM)</t>
  </si>
  <si>
    <t>Stone Chips (Lead 22 KM)</t>
  </si>
  <si>
    <r>
      <t xml:space="preserve">Name of Work :- </t>
    </r>
    <r>
      <rPr>
        <b/>
        <sz val="14"/>
        <color theme="1"/>
        <rFont val="Kruti Dev 010"/>
      </rPr>
      <t xml:space="preserve">lat; VksIIkk ds ?kj ls vksse izdk'k ;kno ds ?kj rd ukyk dk fuekZ.k dk;ZA </t>
    </r>
  </si>
  <si>
    <r>
      <t>Name of Work :</t>
    </r>
    <r>
      <rPr>
        <b/>
        <sz val="11"/>
        <color theme="1"/>
        <rFont val="Kruti Dev 010"/>
      </rPr>
      <t xml:space="preserve">Uw;w txnsso uxj esa izoh.k flgq ds ?kj ls larks"k /kkSxh ds ?kj rd ih0 lh0 ;h0 iFk dk fuekZ.k dk;ZA </t>
    </r>
  </si>
  <si>
    <t>QTY</t>
  </si>
  <si>
    <t xml:space="preserve">2
JBCD
P-26
</t>
  </si>
  <si>
    <t>Providing, Supplying of stoen dust in filing in foundation treches or in plinth including ramming and watering in lyaers not exceding 150mm thick with al -----------------do----------------- all complete as per specification and direction of E/I.</t>
  </si>
  <si>
    <t>5
5.1.7</t>
  </si>
  <si>
    <t>Filling in foundationtr treches and plinth in layesr not exceeding 150mm thick well watered,  ramming ,Fully  compated ----------do--------------- as per building  specification and direction of E/I.</t>
  </si>
  <si>
    <t xml:space="preserve">Sand 42 KM </t>
  </si>
  <si>
    <t>Stone Dust  (lead 15 KM)</t>
  </si>
  <si>
    <t>Stone Chips  (lead 15 KM)</t>
  </si>
  <si>
    <t>Stone Boulder 29km</t>
  </si>
  <si>
    <t>Name of Work :- Construction of PCC road from house of ramu to house of binod toppo and house of mangra toppo to house of chotu bangali.</t>
  </si>
  <si>
    <r>
      <t>Name of Work :-</t>
    </r>
    <r>
      <rPr>
        <b/>
        <sz val="14"/>
        <color theme="1"/>
        <rFont val="Kruti Dev 010"/>
      </rPr>
      <t xml:space="preserve">u;k Vksyh iaMjk fLFkr xhrk nsoh ds ?kj ls Jh irjl yksXxk ds vkokl rd iFk ,oa ukyh dk fuekZ.k dk;Z </t>
    </r>
  </si>
  <si>
    <r>
      <t>Name of Scheme :-</t>
    </r>
    <r>
      <rPr>
        <b/>
        <sz val="12"/>
        <rFont val="Kruti Dev 010"/>
      </rPr>
      <t xml:space="preserve">LVkQ cSad dksykssuh ea vkj0 lh0 lh0 LySc fuekz.k dk;Z ,oa ukyh ,oa lq/kkjhdj.k dk;ZA </t>
    </r>
  </si>
  <si>
    <r>
      <t>Name of Work :-</t>
    </r>
    <r>
      <rPr>
        <b/>
        <sz val="14"/>
        <color theme="1"/>
        <rFont val="Kruti Dev 010"/>
      </rPr>
      <t xml:space="preserve">ljuk dkssyksuh fMcMhg esa jke mjkao ds ?kj ls vkVk pDdh nqdku rd vkj0 lh0 lh0 ukyh dk fuekZ.k dk;ZA </t>
    </r>
  </si>
  <si>
    <r>
      <t>Name of Scheme :</t>
    </r>
    <r>
      <rPr>
        <b/>
        <sz val="12"/>
        <rFont val="Kruti Dev 010"/>
      </rPr>
      <t xml:space="preserve">lsDVuj&amp;02 eksdsZV dss fudV fLFkr xkssypDdj dh ejEefr ,oa xzhy yxkus dk dk;ZA </t>
    </r>
  </si>
</sst>
</file>

<file path=xl/styles.xml><?xml version="1.0" encoding="utf-8"?>
<styleSheet xmlns="http://schemas.openxmlformats.org/spreadsheetml/2006/main">
  <numFmts count="3">
    <numFmt numFmtId="43" formatCode="_(* #,##0.00_);_(* \(#,##0.00\);_(* &quot;-&quot;??_);_(@_)"/>
    <numFmt numFmtId="164" formatCode="0.0"/>
    <numFmt numFmtId="165" formatCode="0.000"/>
  </numFmts>
  <fonts count="38">
    <font>
      <sz val="11"/>
      <color theme="1"/>
      <name val="Calibri"/>
      <family val="2"/>
      <scheme val="minor"/>
    </font>
    <font>
      <b/>
      <sz val="11"/>
      <color theme="1"/>
      <name val="Calibri"/>
      <family val="2"/>
      <scheme val="minor"/>
    </font>
    <font>
      <b/>
      <sz val="16"/>
      <color theme="1"/>
      <name val="Calibri"/>
      <family val="2"/>
      <scheme val="minor"/>
    </font>
    <font>
      <b/>
      <sz val="12"/>
      <name val="Times New Roman"/>
      <family val="1"/>
    </font>
    <font>
      <b/>
      <sz val="12"/>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1"/>
      <color rgb="FF000000"/>
      <name val="Calibri"/>
      <family val="2"/>
      <scheme val="minor"/>
    </font>
    <font>
      <b/>
      <sz val="9"/>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0"/>
      <color theme="1"/>
      <name val="Century"/>
      <family val="1"/>
    </font>
    <font>
      <b/>
      <sz val="11"/>
      <color theme="1"/>
      <name val="Century"/>
      <family val="1"/>
    </font>
    <font>
      <sz val="11"/>
      <color theme="1"/>
      <name val="Calibri"/>
      <family val="2"/>
      <scheme val="minor"/>
    </font>
    <font>
      <sz val="11"/>
      <color theme="0"/>
      <name val="Calibri"/>
      <family val="2"/>
      <scheme val="minor"/>
    </font>
    <font>
      <sz val="9"/>
      <color theme="1"/>
      <name val="Century"/>
      <family val="1"/>
    </font>
    <font>
      <sz val="10"/>
      <color theme="1"/>
      <name val="Century"/>
      <family val="1"/>
    </font>
    <font>
      <b/>
      <sz val="8"/>
      <color theme="1"/>
      <name val="Century"/>
      <family val="1"/>
    </font>
    <font>
      <sz val="8"/>
      <name val="Century"/>
      <family val="1"/>
    </font>
    <font>
      <b/>
      <sz val="14"/>
      <name val="Times New Roman"/>
      <family val="1"/>
    </font>
    <font>
      <b/>
      <sz val="14"/>
      <color theme="1"/>
      <name val="Kruti Dev 010"/>
    </font>
    <font>
      <b/>
      <sz val="10"/>
      <color theme="1"/>
      <name val="Calibri"/>
      <family val="2"/>
      <scheme val="minor"/>
    </font>
    <font>
      <b/>
      <sz val="9"/>
      <color theme="1"/>
      <name val="Century"/>
      <family val="1"/>
    </font>
    <font>
      <sz val="9"/>
      <color theme="1"/>
      <name val="Calibri"/>
      <family val="2"/>
      <scheme val="minor"/>
    </font>
    <font>
      <b/>
      <sz val="11"/>
      <color theme="1"/>
      <name val="Times New Roman"/>
      <family val="1"/>
    </font>
    <font>
      <b/>
      <sz val="14"/>
      <color theme="1"/>
      <name val="Times New Roman"/>
      <family val="1"/>
    </font>
    <font>
      <b/>
      <sz val="12"/>
      <color theme="1"/>
      <name val="Century"/>
      <family val="1"/>
    </font>
    <font>
      <b/>
      <vertAlign val="superscript"/>
      <sz val="10"/>
      <name val="Century"/>
      <family val="1"/>
    </font>
    <font>
      <b/>
      <sz val="11"/>
      <color theme="1"/>
      <name val="Kruti Dev 010"/>
    </font>
    <font>
      <b/>
      <sz val="12"/>
      <color theme="1"/>
      <name val="Calibri"/>
      <family val="2"/>
      <scheme val="minor"/>
    </font>
    <font>
      <b/>
      <sz val="10"/>
      <color rgb="FF000000"/>
      <name val="Calibri"/>
      <family val="2"/>
      <scheme val="minor"/>
    </font>
    <font>
      <b/>
      <vertAlign val="superscript"/>
      <sz val="10"/>
      <color theme="1"/>
      <name val="Century"/>
      <family val="1"/>
    </font>
    <font>
      <b/>
      <sz val="9"/>
      <name val="Times New Roman"/>
      <family val="1"/>
    </font>
    <font>
      <b/>
      <sz val="11"/>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17" fillId="0" borderId="0" applyFont="0" applyFill="0" applyBorder="0" applyAlignment="0" applyProtection="0"/>
  </cellStyleXfs>
  <cellXfs count="148">
    <xf numFmtId="0" fontId="0" fillId="0" borderId="0" xfId="0"/>
    <xf numFmtId="0" fontId="2" fillId="0" borderId="0" xfId="0" applyFont="1" applyBorder="1" applyAlignment="1">
      <alignment vertical="top"/>
    </xf>
    <xf numFmtId="0" fontId="1" fillId="0" borderId="0" xfId="0" applyFont="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justify" vertical="top" wrapText="1"/>
    </xf>
    <xf numFmtId="1" fontId="1"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0" fontId="1" fillId="0" borderId="0" xfId="0" applyFont="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2" fontId="11" fillId="0" borderId="1" xfId="0" applyNumberFormat="1"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right" vertical="center" wrapText="1"/>
    </xf>
    <xf numFmtId="2" fontId="7" fillId="0" borderId="0" xfId="0" applyNumberFormat="1" applyFont="1" applyBorder="1" applyAlignment="1">
      <alignment horizontal="center" vertical="center" wrapText="1"/>
    </xf>
    <xf numFmtId="0" fontId="12" fillId="0" borderId="0" xfId="0" applyFont="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0" fillId="0" borderId="0" xfId="0" applyAlignment="1">
      <alignment horizontal="center"/>
    </xf>
    <xf numFmtId="0" fontId="0" fillId="0" borderId="0" xfId="0" applyAlignment="1">
      <alignment horizontal="center" vertical="center"/>
    </xf>
    <xf numFmtId="0" fontId="15" fillId="0" borderId="1" xfId="0" applyFont="1" applyBorder="1" applyAlignment="1">
      <alignment horizontal="center" vertical="center" wrapText="1"/>
    </xf>
    <xf numFmtId="2" fontId="15" fillId="0" borderId="1" xfId="0" applyNumberFormat="1" applyFont="1" applyBorder="1" applyAlignment="1">
      <alignment horizontal="center" vertical="center" wrapText="1"/>
    </xf>
    <xf numFmtId="2" fontId="0" fillId="0" borderId="0" xfId="0" applyNumberFormat="1" applyAlignment="1">
      <alignment horizontal="center" vertical="center"/>
    </xf>
    <xf numFmtId="0" fontId="12" fillId="0" borderId="0" xfId="0" applyFont="1" applyBorder="1" applyAlignment="1">
      <alignment horizontal="center" vertical="center" wrapText="1"/>
    </xf>
    <xf numFmtId="0" fontId="15" fillId="0" borderId="1" xfId="0" applyFont="1" applyBorder="1" applyAlignment="1">
      <alignment horizontal="right" vertical="center" wrapText="1"/>
    </xf>
    <xf numFmtId="0" fontId="16" fillId="0" borderId="1" xfId="0" applyFont="1" applyBorder="1" applyAlignment="1">
      <alignment horizontal="center" vertical="center" wrapText="1"/>
    </xf>
    <xf numFmtId="0" fontId="1" fillId="0" borderId="0" xfId="0" applyFont="1" applyAlignment="1">
      <alignment horizontal="center" vertical="center" wrapText="1"/>
    </xf>
    <xf numFmtId="2" fontId="1" fillId="0" borderId="2" xfId="0" applyNumberFormat="1" applyFont="1" applyBorder="1" applyAlignment="1">
      <alignment horizontal="center" vertical="center"/>
    </xf>
    <xf numFmtId="1" fontId="1" fillId="0" borderId="0" xfId="0" applyNumberFormat="1" applyFont="1" applyAlignment="1">
      <alignment horizontal="center" vertical="center"/>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10" fillId="0" borderId="1" xfId="0" applyFont="1" applyBorder="1" applyAlignment="1">
      <alignment horizontal="center" wrapText="1"/>
    </xf>
    <xf numFmtId="0" fontId="19" fillId="0" borderId="1" xfId="0" applyFont="1" applyBorder="1" applyAlignment="1">
      <alignment horizontal="center" vertical="center" wrapText="1"/>
    </xf>
    <xf numFmtId="0" fontId="20" fillId="0" borderId="1" xfId="0" applyFont="1" applyBorder="1" applyAlignment="1">
      <alignment horizontal="left" vertical="top" wrapText="1"/>
    </xf>
    <xf numFmtId="0" fontId="0" fillId="0" borderId="1" xfId="0" applyBorder="1" applyAlignment="1">
      <alignment horizontal="center" vertical="center"/>
    </xf>
    <xf numFmtId="2" fontId="21" fillId="0" borderId="1" xfId="0" applyNumberFormat="1" applyFont="1" applyBorder="1" applyAlignment="1">
      <alignment horizontal="center" vertical="center" wrapText="1"/>
    </xf>
    <xf numFmtId="0" fontId="22" fillId="0" borderId="1" xfId="0" applyFont="1" applyBorder="1" applyAlignment="1">
      <alignment horizontal="left" vertical="top" wrapText="1"/>
    </xf>
    <xf numFmtId="0" fontId="15" fillId="0" borderId="1" xfId="0" applyFont="1" applyBorder="1" applyAlignment="1">
      <alignment horizontal="center" vertical="center"/>
    </xf>
    <xf numFmtId="0" fontId="0" fillId="0" borderId="1" xfId="0" applyBorder="1" applyAlignment="1">
      <alignment horizontal="center"/>
    </xf>
    <xf numFmtId="0" fontId="21" fillId="0" borderId="1" xfId="0" applyFont="1" applyBorder="1" applyAlignment="1">
      <alignment horizontal="center" vertical="center"/>
    </xf>
    <xf numFmtId="0" fontId="10" fillId="0" borderId="1" xfId="0" applyFont="1" applyBorder="1" applyAlignment="1">
      <alignment horizontal="center" vertical="center"/>
    </xf>
    <xf numFmtId="0" fontId="7"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7" fillId="0" borderId="1" xfId="0" applyFont="1" applyBorder="1" applyAlignment="1">
      <alignment horizontal="justify" vertical="center" wrapText="1"/>
    </xf>
    <xf numFmtId="2" fontId="7" fillId="0" borderId="2" xfId="0" applyNumberFormat="1" applyFont="1" applyBorder="1" applyAlignment="1">
      <alignment horizontal="center" vertical="center" wrapText="1"/>
    </xf>
    <xf numFmtId="0" fontId="0" fillId="0" borderId="1" xfId="0" applyBorder="1"/>
    <xf numFmtId="0" fontId="7" fillId="0" borderId="0" xfId="0" applyFont="1" applyBorder="1" applyAlignment="1">
      <alignment horizontal="center" vertical="center" wrapText="1"/>
    </xf>
    <xf numFmtId="0" fontId="12" fillId="0" borderId="1" xfId="0" applyFont="1" applyBorder="1" applyAlignment="1">
      <alignment horizontal="center" vertical="center"/>
    </xf>
    <xf numFmtId="0" fontId="23" fillId="0" borderId="1" xfId="0" applyFont="1" applyBorder="1" applyAlignment="1">
      <alignment horizontal="justify" vertical="top" wrapText="1"/>
    </xf>
    <xf numFmtId="2" fontId="7" fillId="0" borderId="1" xfId="0" applyNumberFormat="1" applyFont="1" applyBorder="1" applyAlignment="1">
      <alignment horizontal="center" vertical="center" wrapText="1"/>
    </xf>
    <xf numFmtId="0" fontId="7" fillId="0" borderId="1" xfId="0" applyFont="1" applyBorder="1" applyAlignment="1">
      <alignment horizontal="center" vertical="top" wrapText="1"/>
    </xf>
    <xf numFmtId="0" fontId="26"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0" fontId="27" fillId="0" borderId="0" xfId="0" applyFont="1"/>
    <xf numFmtId="0" fontId="27" fillId="0" borderId="0" xfId="0" applyFont="1" applyAlignment="1">
      <alignment horizontal="center"/>
    </xf>
    <xf numFmtId="0" fontId="0" fillId="0" borderId="0" xfId="0" applyAlignment="1"/>
    <xf numFmtId="2" fontId="30" fillId="0" borderId="1" xfId="0" applyNumberFormat="1" applyFont="1" applyBorder="1" applyAlignment="1">
      <alignment horizontal="center" vertical="center"/>
    </xf>
    <xf numFmtId="1" fontId="30" fillId="0" borderId="1" xfId="0" applyNumberFormat="1" applyFont="1" applyBorder="1" applyAlignment="1">
      <alignment horizontal="center" vertical="center"/>
    </xf>
    <xf numFmtId="2" fontId="30"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7" fillId="0" borderId="1" xfId="0" applyFont="1" applyBorder="1" applyAlignment="1">
      <alignment horizontal="right" vertical="center" wrapText="1"/>
    </xf>
    <xf numFmtId="0" fontId="13" fillId="0" borderId="0" xfId="0" applyFont="1" applyAlignment="1">
      <alignment horizontal="center" vertical="center" wrapText="1"/>
    </xf>
    <xf numFmtId="0" fontId="0" fillId="0" borderId="0" xfId="0" applyAlignment="1">
      <alignment vertical="center"/>
    </xf>
    <xf numFmtId="0" fontId="6" fillId="0" borderId="1" xfId="0" applyFont="1" applyBorder="1" applyAlignment="1">
      <alignment horizontal="left" vertical="center" wrapText="1"/>
    </xf>
    <xf numFmtId="2" fontId="8" fillId="3"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23" fillId="0" borderId="1" xfId="0" applyFont="1" applyBorder="1" applyAlignment="1">
      <alignment horizontal="center" vertical="center" wrapText="1"/>
    </xf>
    <xf numFmtId="165" fontId="1" fillId="0" borderId="1" xfId="0" applyNumberFormat="1" applyFont="1" applyBorder="1" applyAlignment="1">
      <alignment horizontal="center" vertical="center"/>
    </xf>
    <xf numFmtId="0" fontId="26" fillId="0" borderId="1" xfId="0" applyFont="1" applyBorder="1" applyAlignment="1">
      <alignment horizontal="center" vertical="center"/>
    </xf>
    <xf numFmtId="2" fontId="1" fillId="0" borderId="1" xfId="0" applyNumberFormat="1" applyFont="1" applyBorder="1" applyAlignment="1">
      <alignment vertical="center" wrapText="1"/>
    </xf>
    <xf numFmtId="2" fontId="33" fillId="0" borderId="1" xfId="0" applyNumberFormat="1" applyFont="1" applyBorder="1" applyAlignment="1">
      <alignment horizontal="center" vertical="center"/>
    </xf>
    <xf numFmtId="0" fontId="30" fillId="0" borderId="1" xfId="0" applyFont="1" applyBorder="1" applyAlignment="1">
      <alignment horizontal="center" vertical="center"/>
    </xf>
    <xf numFmtId="0" fontId="33" fillId="0" borderId="1" xfId="0" applyFont="1" applyBorder="1" applyAlignment="1">
      <alignment horizontal="center" vertical="center"/>
    </xf>
    <xf numFmtId="0" fontId="30" fillId="0" borderId="1" xfId="0" applyFont="1" applyFill="1" applyBorder="1" applyAlignment="1">
      <alignment horizontal="center" vertical="center" wrapText="1"/>
    </xf>
    <xf numFmtId="0" fontId="11" fillId="0" borderId="0" xfId="0" applyFont="1" applyAlignment="1">
      <alignment horizontal="center" vertical="center"/>
    </xf>
    <xf numFmtId="2" fontId="15" fillId="0" borderId="1" xfId="0" applyNumberFormat="1" applyFont="1" applyBorder="1" applyAlignment="1">
      <alignment horizontal="center" vertical="center"/>
    </xf>
    <xf numFmtId="2" fontId="15" fillId="0" borderId="0" xfId="0" applyNumberFormat="1" applyFont="1" applyBorder="1" applyAlignment="1">
      <alignment horizontal="center" vertical="center"/>
    </xf>
    <xf numFmtId="2" fontId="30" fillId="0" borderId="0" xfId="0" applyNumberFormat="1" applyFont="1" applyBorder="1" applyAlignment="1">
      <alignment horizontal="center" vertical="center"/>
    </xf>
    <xf numFmtId="0" fontId="34" fillId="0" borderId="1" xfId="0" applyFont="1" applyBorder="1" applyAlignment="1">
      <alignment horizontal="center" vertical="center" wrapText="1"/>
    </xf>
    <xf numFmtId="2" fontId="25" fillId="0" borderId="2" xfId="0" applyNumberFormat="1" applyFont="1" applyBorder="1" applyAlignment="1">
      <alignment vertical="center" wrapText="1"/>
    </xf>
    <xf numFmtId="0" fontId="16" fillId="0" borderId="1" xfId="0" applyFont="1" applyBorder="1" applyAlignment="1">
      <alignment horizontal="left" vertical="center" wrapText="1"/>
    </xf>
    <xf numFmtId="0" fontId="20" fillId="0" borderId="1" xfId="0" applyFont="1" applyFill="1" applyBorder="1" applyAlignment="1">
      <alignment horizontal="center" vertical="top" wrapText="1"/>
    </xf>
    <xf numFmtId="0" fontId="20" fillId="0" borderId="1" xfId="0" applyFont="1" applyBorder="1" applyAlignment="1">
      <alignment horizontal="center" vertical="top" wrapText="1"/>
    </xf>
    <xf numFmtId="164" fontId="15" fillId="0" borderId="1" xfId="0" applyNumberFormat="1" applyFont="1" applyBorder="1" applyAlignment="1">
      <alignment horizontal="center" vertical="center" wrapText="1"/>
    </xf>
    <xf numFmtId="0" fontId="25" fillId="0" borderId="0" xfId="0" applyFont="1" applyAlignment="1">
      <alignment horizontal="center" vertical="center"/>
    </xf>
    <xf numFmtId="2" fontId="2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2" fontId="25" fillId="0" borderId="2" xfId="0" applyNumberFormat="1" applyFont="1" applyBorder="1" applyAlignment="1">
      <alignment horizontal="center" vertical="center" wrapText="1"/>
    </xf>
    <xf numFmtId="0" fontId="27" fillId="0" borderId="0" xfId="0" applyFont="1" applyAlignment="1">
      <alignment horizontal="center" vertical="center"/>
    </xf>
    <xf numFmtId="0" fontId="14" fillId="0" borderId="0" xfId="0" applyFont="1" applyBorder="1" applyAlignment="1">
      <alignment vertical="top"/>
    </xf>
    <xf numFmtId="0" fontId="18" fillId="0" borderId="0" xfId="0" applyFont="1" applyAlignment="1">
      <alignment horizontal="center" vertical="center"/>
    </xf>
    <xf numFmtId="0" fontId="28" fillId="0" borderId="0" xfId="0" applyFont="1" applyBorder="1" applyAlignment="1">
      <alignment vertical="top" wrapText="1"/>
    </xf>
    <xf numFmtId="2" fontId="36"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2"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 fontId="15" fillId="0" borderId="1" xfId="1" applyNumberFormat="1" applyFont="1" applyBorder="1" applyAlignment="1">
      <alignment horizontal="center" vertical="center" wrapText="1"/>
    </xf>
    <xf numFmtId="2" fontId="30" fillId="0" borderId="1" xfId="1" applyNumberFormat="1" applyFont="1" applyBorder="1" applyAlignment="1">
      <alignment horizontal="center" vertical="center" wrapText="1"/>
    </xf>
    <xf numFmtId="0" fontId="14" fillId="0" borderId="1" xfId="0" applyFont="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2" fillId="0" borderId="0" xfId="0" applyFont="1" applyBorder="1" applyAlignment="1">
      <alignment horizontal="center" vertical="center" wrapText="1"/>
    </xf>
    <xf numFmtId="0" fontId="14" fillId="0" borderId="7" xfId="0" applyFont="1" applyBorder="1" applyAlignment="1">
      <alignment horizontal="center" vertical="top"/>
    </xf>
    <xf numFmtId="0" fontId="14" fillId="0" borderId="0" xfId="0" applyFont="1" applyBorder="1" applyAlignment="1">
      <alignment horizontal="center" vertical="top"/>
    </xf>
    <xf numFmtId="0" fontId="14" fillId="0" borderId="8" xfId="0" applyFont="1" applyBorder="1" applyAlignment="1">
      <alignment horizontal="center" vertical="top"/>
    </xf>
    <xf numFmtId="0" fontId="14" fillId="0" borderId="9" xfId="0" applyFont="1" applyBorder="1" applyAlignment="1">
      <alignment horizontal="center" vertical="top"/>
    </xf>
    <xf numFmtId="0" fontId="28" fillId="0" borderId="1" xfId="0" applyFont="1" applyBorder="1" applyAlignment="1">
      <alignment horizontal="left" vertical="top"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2" fillId="0" borderId="1" xfId="0" applyFont="1" applyBorder="1" applyAlignment="1">
      <alignment horizontal="center"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center" vertical="center"/>
    </xf>
    <xf numFmtId="0" fontId="14"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0" borderId="0" xfId="0" applyNumberFormat="1" applyFont="1" applyAlignment="1">
      <alignment horizontal="center" vertical="center" wrapText="1"/>
    </xf>
    <xf numFmtId="1" fontId="1" fillId="0" borderId="2"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2" fontId="25" fillId="0" borderId="2" xfId="0" applyNumberFormat="1" applyFont="1" applyBorder="1" applyAlignment="1">
      <alignment horizontal="center" vertical="center" wrapText="1"/>
    </xf>
    <xf numFmtId="2" fontId="25" fillId="0" borderId="6" xfId="0" applyNumberFormat="1" applyFont="1" applyBorder="1" applyAlignment="1">
      <alignment horizontal="center" vertical="center" wrapText="1"/>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0" fontId="7" fillId="0" borderId="5" xfId="0" applyFont="1" applyBorder="1" applyAlignment="1">
      <alignment horizontal="right"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3" fillId="0" borderId="0" xfId="0" applyFont="1" applyBorder="1" applyAlignment="1">
      <alignment horizontal="center" vertical="top"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7" fillId="0" borderId="1" xfId="0" applyFont="1" applyBorder="1" applyAlignment="1">
      <alignment horizontal="righ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2"/>
  <sheetViews>
    <sheetView tabSelected="1" topLeftCell="A8" workbookViewId="0">
      <selection activeCell="G18" sqref="G18"/>
    </sheetView>
  </sheetViews>
  <sheetFormatPr defaultRowHeight="15"/>
  <cols>
    <col min="1" max="1" width="10.5703125" style="31" bestFit="1" customWidth="1"/>
    <col min="2" max="2" width="52.7109375" style="31" customWidth="1"/>
    <col min="3" max="3" width="14.5703125" style="31" customWidth="1"/>
    <col min="4" max="4" width="7.5703125" style="31" customWidth="1"/>
    <col min="5" max="5" width="18.42578125" style="31" customWidth="1"/>
    <col min="6" max="6" width="20.5703125" style="31" bestFit="1" customWidth="1"/>
    <col min="7" max="16384" width="9.140625" style="31"/>
  </cols>
  <sheetData>
    <row r="1" spans="1:6" ht="18.75">
      <c r="A1" s="111" t="s">
        <v>0</v>
      </c>
      <c r="B1" s="111"/>
      <c r="C1" s="111"/>
      <c r="D1" s="111"/>
      <c r="E1" s="111"/>
      <c r="F1" s="111"/>
    </row>
    <row r="2" spans="1:6" ht="18.75">
      <c r="A2" s="111" t="s">
        <v>39</v>
      </c>
      <c r="B2" s="111"/>
      <c r="C2" s="111"/>
      <c r="D2" s="111"/>
      <c r="E2" s="111"/>
      <c r="F2" s="111"/>
    </row>
    <row r="3" spans="1:6" ht="51" customHeight="1">
      <c r="A3" s="112" t="s">
        <v>227</v>
      </c>
      <c r="B3" s="113"/>
      <c r="C3" s="113"/>
      <c r="D3" s="113"/>
      <c r="E3" s="113"/>
      <c r="F3" s="114"/>
    </row>
    <row r="4" spans="1:6">
      <c r="A4" s="32" t="s">
        <v>41</v>
      </c>
      <c r="B4" s="32" t="s">
        <v>42</v>
      </c>
      <c r="C4" s="32" t="s">
        <v>43</v>
      </c>
      <c r="D4" s="32" t="s">
        <v>44</v>
      </c>
      <c r="E4" s="32" t="s">
        <v>45</v>
      </c>
      <c r="F4" s="32" t="s">
        <v>46</v>
      </c>
    </row>
    <row r="5" spans="1:6" ht="189">
      <c r="A5" s="71" t="s">
        <v>228</v>
      </c>
      <c r="B5" s="71" t="s">
        <v>145</v>
      </c>
      <c r="C5" s="107">
        <v>24.09</v>
      </c>
      <c r="D5" s="83" t="s">
        <v>58</v>
      </c>
      <c r="E5" s="83">
        <v>153.84</v>
      </c>
      <c r="F5" s="68">
        <f>ROUND(C5*E5,0)</f>
        <v>3706</v>
      </c>
    </row>
    <row r="6" spans="1:6" ht="126">
      <c r="A6" s="71" t="s">
        <v>229</v>
      </c>
      <c r="B6" s="71" t="s">
        <v>213</v>
      </c>
      <c r="C6" s="107">
        <v>6.19</v>
      </c>
      <c r="D6" s="83" t="s">
        <v>58</v>
      </c>
      <c r="E6" s="83">
        <v>415.58</v>
      </c>
      <c r="F6" s="68">
        <f t="shared" ref="F6:F15" si="0">ROUND(C6*E6,0)</f>
        <v>2572</v>
      </c>
    </row>
    <row r="7" spans="1:6" ht="110.25">
      <c r="A7" s="71" t="s">
        <v>230</v>
      </c>
      <c r="B7" s="71" t="s">
        <v>149</v>
      </c>
      <c r="C7" s="107">
        <v>10.31</v>
      </c>
      <c r="D7" s="83" t="s">
        <v>58</v>
      </c>
      <c r="E7" s="71">
        <v>1438.96</v>
      </c>
      <c r="F7" s="68">
        <f t="shared" si="0"/>
        <v>14836</v>
      </c>
    </row>
    <row r="8" spans="1:6" ht="89.25">
      <c r="A8" s="5" t="s">
        <v>231</v>
      </c>
      <c r="B8" s="11" t="s">
        <v>86</v>
      </c>
      <c r="C8" s="108">
        <v>10.4</v>
      </c>
      <c r="D8" s="7" t="s">
        <v>10</v>
      </c>
      <c r="E8" s="7">
        <v>4858.76</v>
      </c>
      <c r="F8" s="68">
        <f t="shared" si="0"/>
        <v>50531</v>
      </c>
    </row>
    <row r="9" spans="1:6" ht="45">
      <c r="A9" s="12" t="s">
        <v>87</v>
      </c>
      <c r="B9" s="13" t="s">
        <v>18</v>
      </c>
      <c r="C9" s="20">
        <v>6.6</v>
      </c>
      <c r="D9" s="12" t="s">
        <v>22</v>
      </c>
      <c r="E9" s="14">
        <v>184.61</v>
      </c>
      <c r="F9" s="68">
        <f t="shared" si="0"/>
        <v>1218</v>
      </c>
    </row>
    <row r="10" spans="1:6" ht="15.75">
      <c r="A10" s="71">
        <v>5</v>
      </c>
      <c r="B10" s="71" t="s">
        <v>153</v>
      </c>
      <c r="C10" s="18"/>
      <c r="D10" s="84"/>
      <c r="E10" s="71"/>
      <c r="F10" s="68">
        <f t="shared" si="0"/>
        <v>0</v>
      </c>
    </row>
    <row r="11" spans="1:6" ht="15.75">
      <c r="A11" s="85" t="s">
        <v>24</v>
      </c>
      <c r="B11" s="71" t="s">
        <v>217</v>
      </c>
      <c r="C11" s="106">
        <v>4.47</v>
      </c>
      <c r="D11" s="37" t="s">
        <v>58</v>
      </c>
      <c r="E11" s="37">
        <v>893.67</v>
      </c>
      <c r="F11" s="68">
        <f t="shared" si="0"/>
        <v>3995</v>
      </c>
    </row>
    <row r="12" spans="1:6" ht="15.75">
      <c r="A12" s="71" t="s">
        <v>71</v>
      </c>
      <c r="B12" s="71" t="s">
        <v>232</v>
      </c>
      <c r="C12" s="106">
        <v>6.19</v>
      </c>
      <c r="D12" s="37" t="s">
        <v>58</v>
      </c>
      <c r="E12" s="37">
        <v>363.68</v>
      </c>
      <c r="F12" s="68">
        <f t="shared" si="0"/>
        <v>2251</v>
      </c>
    </row>
    <row r="13" spans="1:6" ht="15.75">
      <c r="A13" s="71" t="s">
        <v>30</v>
      </c>
      <c r="B13" s="71" t="s">
        <v>220</v>
      </c>
      <c r="C13" s="106">
        <v>8.94</v>
      </c>
      <c r="D13" s="37" t="s">
        <v>58</v>
      </c>
      <c r="E13" s="37">
        <v>496.4</v>
      </c>
      <c r="F13" s="68">
        <f t="shared" si="0"/>
        <v>4438</v>
      </c>
    </row>
    <row r="14" spans="1:6" ht="15.75">
      <c r="A14" s="71" t="s">
        <v>27</v>
      </c>
      <c r="B14" s="71" t="s">
        <v>219</v>
      </c>
      <c r="C14" s="106">
        <v>10.31</v>
      </c>
      <c r="D14" s="37" t="s">
        <v>58</v>
      </c>
      <c r="E14" s="37">
        <v>819.59</v>
      </c>
      <c r="F14" s="68">
        <f t="shared" si="0"/>
        <v>8450</v>
      </c>
    </row>
    <row r="15" spans="1:6" ht="15.75">
      <c r="A15" s="71" t="s">
        <v>33</v>
      </c>
      <c r="B15" s="71" t="s">
        <v>221</v>
      </c>
      <c r="C15" s="106">
        <v>24.09</v>
      </c>
      <c r="D15" s="37" t="s">
        <v>58</v>
      </c>
      <c r="E15" s="37">
        <v>177.1</v>
      </c>
      <c r="F15" s="68">
        <f t="shared" si="0"/>
        <v>4266</v>
      </c>
    </row>
    <row r="16" spans="1:6" ht="15.75">
      <c r="A16" s="71"/>
      <c r="B16" s="71"/>
      <c r="C16" s="71"/>
      <c r="D16" s="71"/>
      <c r="E16" s="32" t="s">
        <v>182</v>
      </c>
      <c r="F16" s="109">
        <f>SUM(F5:F15)</f>
        <v>96263</v>
      </c>
    </row>
    <row r="17" spans="1:7" ht="19.5" customHeight="1">
      <c r="A17" s="22"/>
      <c r="B17" s="22"/>
      <c r="C17" s="22"/>
      <c r="D17" s="22"/>
      <c r="E17" s="87" t="s">
        <v>222</v>
      </c>
      <c r="F17" s="87">
        <f>F16*12/100</f>
        <v>11551.56</v>
      </c>
    </row>
    <row r="18" spans="1:7" ht="19.5" customHeight="1">
      <c r="A18" s="22"/>
      <c r="B18" s="22"/>
      <c r="C18" s="22"/>
      <c r="D18" s="22"/>
      <c r="E18" s="87"/>
      <c r="F18" s="87">
        <f>F17+F16</f>
        <v>107814.56</v>
      </c>
    </row>
    <row r="19" spans="1:7" ht="19.5" customHeight="1">
      <c r="A19" s="22"/>
      <c r="B19" s="22"/>
      <c r="C19" s="22"/>
      <c r="D19" s="22"/>
      <c r="E19" s="87" t="s">
        <v>223</v>
      </c>
      <c r="F19" s="87">
        <f>F18*1/100</f>
        <v>1078.1456000000001</v>
      </c>
    </row>
    <row r="20" spans="1:7" ht="19.5" customHeight="1">
      <c r="A20" s="22"/>
      <c r="B20" s="22"/>
      <c r="C20" s="22"/>
      <c r="D20" s="22"/>
      <c r="E20" s="87" t="s">
        <v>224</v>
      </c>
      <c r="F20" s="87">
        <v>108800</v>
      </c>
    </row>
    <row r="21" spans="1:7" ht="21" customHeight="1">
      <c r="A21" s="15"/>
      <c r="B21" s="15"/>
      <c r="C21" s="15"/>
      <c r="D21" s="15"/>
      <c r="E21" s="15"/>
      <c r="F21" s="15"/>
    </row>
    <row r="22" spans="1:7" ht="50.25" customHeight="1">
      <c r="A22" s="15"/>
      <c r="B22" s="115" t="s">
        <v>233</v>
      </c>
      <c r="C22" s="115"/>
      <c r="D22" s="115"/>
      <c r="E22" s="115"/>
      <c r="F22" s="115"/>
      <c r="G22" s="34"/>
    </row>
  </sheetData>
  <mergeCells count="4">
    <mergeCell ref="A1:F1"/>
    <mergeCell ref="A2:F2"/>
    <mergeCell ref="A3:F3"/>
    <mergeCell ref="B22:F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22"/>
  <sheetViews>
    <sheetView workbookViewId="0">
      <selection activeCell="A2" sqref="A2:H2"/>
    </sheetView>
  </sheetViews>
  <sheetFormatPr defaultRowHeight="22.5" customHeight="1"/>
  <cols>
    <col min="1" max="1" width="7.7109375" customWidth="1"/>
    <col min="2" max="2" width="46.140625" customWidth="1"/>
    <col min="3" max="3" width="9.85546875" hidden="1" customWidth="1"/>
    <col min="4" max="4" width="11.7109375" style="30" hidden="1" customWidth="1"/>
    <col min="5" max="5" width="8.28515625" customWidth="1"/>
    <col min="6" max="6" width="7.42578125" customWidth="1"/>
    <col min="7" max="7" width="9.7109375" customWidth="1"/>
    <col min="8" max="8" width="17.7109375" customWidth="1"/>
  </cols>
  <sheetData>
    <row r="1" spans="1:9" ht="22.5" customHeight="1">
      <c r="A1" s="124" t="s">
        <v>0</v>
      </c>
      <c r="B1" s="124"/>
      <c r="C1" s="124"/>
      <c r="D1" s="124"/>
      <c r="E1" s="124"/>
      <c r="F1" s="124"/>
      <c r="G1" s="124"/>
      <c r="H1" s="124"/>
      <c r="I1" s="1"/>
    </row>
    <row r="2" spans="1:9" ht="39.75" customHeight="1">
      <c r="A2" s="125" t="s">
        <v>234</v>
      </c>
      <c r="B2" s="126"/>
      <c r="C2" s="126"/>
      <c r="D2" s="126"/>
      <c r="E2" s="126"/>
      <c r="F2" s="126"/>
      <c r="G2" s="126"/>
      <c r="H2" s="126"/>
      <c r="I2" s="2"/>
    </row>
    <row r="3" spans="1:9" ht="22.5" customHeight="1">
      <c r="A3" s="3" t="s">
        <v>2</v>
      </c>
      <c r="B3" s="3" t="s">
        <v>3</v>
      </c>
      <c r="C3" s="4">
        <v>1</v>
      </c>
      <c r="D3" s="4" t="s">
        <v>4</v>
      </c>
      <c r="E3" s="4" t="s">
        <v>5</v>
      </c>
      <c r="F3" s="4" t="s">
        <v>6</v>
      </c>
      <c r="G3" s="4" t="s">
        <v>7</v>
      </c>
      <c r="H3" s="4" t="s">
        <v>4</v>
      </c>
    </row>
    <row r="4" spans="1:9" s="38" customFormat="1" ht="39.75" customHeight="1">
      <c r="A4" s="12">
        <v>1</v>
      </c>
      <c r="B4" s="20" t="s">
        <v>79</v>
      </c>
      <c r="C4" s="20">
        <v>3</v>
      </c>
      <c r="D4" s="19" t="s">
        <v>48</v>
      </c>
      <c r="E4" s="20">
        <v>10</v>
      </c>
      <c r="F4" s="20" t="s">
        <v>235</v>
      </c>
      <c r="G4" s="20">
        <v>330.4</v>
      </c>
      <c r="H4" s="20">
        <f>E4*G4</f>
        <v>3304</v>
      </c>
    </row>
    <row r="5" spans="1:9" ht="114.75" customHeight="1">
      <c r="A5" s="5" t="s">
        <v>8</v>
      </c>
      <c r="B5" s="6" t="s">
        <v>9</v>
      </c>
      <c r="C5" s="7">
        <v>76.400000000000006</v>
      </c>
      <c r="D5" s="8">
        <f>C5*G5</f>
        <v>11753.376000000002</v>
      </c>
      <c r="E5" s="8">
        <v>35.47</v>
      </c>
      <c r="F5" s="7" t="s">
        <v>10</v>
      </c>
      <c r="G5" s="7">
        <v>153.84</v>
      </c>
      <c r="H5" s="20">
        <f t="shared" ref="H5:H17" si="0">E5*G5</f>
        <v>5456.7047999999995</v>
      </c>
    </row>
    <row r="6" spans="1:9" ht="85.5" customHeight="1">
      <c r="A6" s="5" t="s">
        <v>11</v>
      </c>
      <c r="B6" s="10" t="s">
        <v>12</v>
      </c>
      <c r="C6" s="7"/>
      <c r="D6" s="7"/>
      <c r="E6" s="8">
        <v>3.55</v>
      </c>
      <c r="F6" s="7" t="s">
        <v>10</v>
      </c>
      <c r="G6" s="7">
        <v>415.58</v>
      </c>
      <c r="H6" s="20">
        <f t="shared" si="0"/>
        <v>1475.309</v>
      </c>
    </row>
    <row r="7" spans="1:9" ht="78" customHeight="1">
      <c r="A7" s="5" t="s">
        <v>13</v>
      </c>
      <c r="B7" s="11" t="s">
        <v>14</v>
      </c>
      <c r="C7" s="7"/>
      <c r="D7" s="7"/>
      <c r="E7" s="8">
        <v>5.96</v>
      </c>
      <c r="F7" s="7" t="s">
        <v>10</v>
      </c>
      <c r="G7" s="7">
        <v>1438.96</v>
      </c>
      <c r="H7" s="20">
        <f t="shared" si="0"/>
        <v>8576.2016000000003</v>
      </c>
    </row>
    <row r="8" spans="1:9" s="15" customFormat="1" ht="85.5" customHeight="1">
      <c r="A8" s="12" t="s">
        <v>236</v>
      </c>
      <c r="B8" s="20" t="s">
        <v>237</v>
      </c>
      <c r="C8" s="14">
        <v>8.5</v>
      </c>
      <c r="D8" s="16" t="s">
        <v>26</v>
      </c>
      <c r="E8" s="8">
        <v>12.05</v>
      </c>
      <c r="F8" s="7" t="s">
        <v>10</v>
      </c>
      <c r="G8" s="7">
        <v>5094.3599999999997</v>
      </c>
      <c r="H8" s="20">
        <f t="shared" si="0"/>
        <v>61387.038</v>
      </c>
    </row>
    <row r="9" spans="1:9" ht="85.5" customHeight="1">
      <c r="A9" s="12" t="s">
        <v>238</v>
      </c>
      <c r="B9" s="20" t="s">
        <v>100</v>
      </c>
      <c r="C9" s="37">
        <v>5.32</v>
      </c>
      <c r="D9" s="19" t="s">
        <v>26</v>
      </c>
      <c r="E9" s="8">
        <v>5.78</v>
      </c>
      <c r="F9" s="7" t="s">
        <v>10</v>
      </c>
      <c r="G9" s="7">
        <v>6092.63</v>
      </c>
      <c r="H9" s="20">
        <f t="shared" si="0"/>
        <v>35215.401400000002</v>
      </c>
    </row>
    <row r="10" spans="1:9" s="15" customFormat="1" ht="122.25" customHeight="1">
      <c r="A10" s="12" t="s">
        <v>239</v>
      </c>
      <c r="B10" s="13" t="s">
        <v>102</v>
      </c>
      <c r="C10" s="14">
        <v>0.75</v>
      </c>
      <c r="D10" s="12" t="s">
        <v>103</v>
      </c>
      <c r="E10" s="18">
        <v>1.573</v>
      </c>
      <c r="F10" s="14" t="s">
        <v>103</v>
      </c>
      <c r="G10" s="20">
        <v>77259.94</v>
      </c>
      <c r="H10" s="20">
        <f t="shared" si="0"/>
        <v>121529.88562</v>
      </c>
    </row>
    <row r="11" spans="1:9" s="15" customFormat="1" ht="85.5" customHeight="1">
      <c r="A11" s="19" t="s">
        <v>87</v>
      </c>
      <c r="B11" s="20" t="s">
        <v>18</v>
      </c>
      <c r="C11" s="20">
        <v>14.87</v>
      </c>
      <c r="D11" s="19" t="s">
        <v>22</v>
      </c>
      <c r="E11" s="14">
        <v>158.36000000000001</v>
      </c>
      <c r="F11" s="20" t="s">
        <v>22</v>
      </c>
      <c r="G11" s="14">
        <v>184.61</v>
      </c>
      <c r="H11" s="20">
        <f t="shared" si="0"/>
        <v>29234.839600000003</v>
      </c>
    </row>
    <row r="12" spans="1:9" ht="22.5" customHeight="1">
      <c r="A12" s="16">
        <v>7</v>
      </c>
      <c r="B12" s="17" t="s">
        <v>23</v>
      </c>
      <c r="C12" s="20"/>
      <c r="D12" s="19"/>
      <c r="E12" s="18"/>
      <c r="F12" s="20"/>
      <c r="G12" s="20"/>
      <c r="H12" s="20">
        <f t="shared" si="0"/>
        <v>0</v>
      </c>
    </row>
    <row r="13" spans="1:9" ht="22.5" customHeight="1">
      <c r="A13" s="16" t="s">
        <v>24</v>
      </c>
      <c r="B13" s="20" t="s">
        <v>88</v>
      </c>
      <c r="C13" s="20">
        <v>29.14</v>
      </c>
      <c r="D13" s="20" t="s">
        <v>26</v>
      </c>
      <c r="E13" s="20">
        <v>7.66</v>
      </c>
      <c r="F13" s="20" t="s">
        <v>26</v>
      </c>
      <c r="G13" s="20">
        <v>893.67</v>
      </c>
      <c r="H13" s="20">
        <f t="shared" si="0"/>
        <v>6845.5122000000001</v>
      </c>
    </row>
    <row r="14" spans="1:9" ht="22.5" customHeight="1">
      <c r="A14" s="16" t="s">
        <v>71</v>
      </c>
      <c r="B14" s="20" t="s">
        <v>240</v>
      </c>
      <c r="C14" s="20">
        <v>4.1399999999999997</v>
      </c>
      <c r="D14" s="20" t="s">
        <v>26</v>
      </c>
      <c r="E14" s="20">
        <v>3.55</v>
      </c>
      <c r="F14" s="20" t="s">
        <v>26</v>
      </c>
      <c r="G14" s="20">
        <v>363.98</v>
      </c>
      <c r="H14" s="20">
        <f t="shared" si="0"/>
        <v>1292.1289999999999</v>
      </c>
    </row>
    <row r="15" spans="1:9" ht="22.5" customHeight="1">
      <c r="A15" s="16" t="s">
        <v>27</v>
      </c>
      <c r="B15" s="20" t="s">
        <v>241</v>
      </c>
      <c r="C15" s="20">
        <v>58.27</v>
      </c>
      <c r="D15" s="20" t="s">
        <v>26</v>
      </c>
      <c r="E15" s="20">
        <v>15.33</v>
      </c>
      <c r="F15" s="20" t="s">
        <v>26</v>
      </c>
      <c r="G15" s="20">
        <v>496.4</v>
      </c>
      <c r="H15" s="20">
        <f t="shared" si="0"/>
        <v>7609.8119999999999</v>
      </c>
    </row>
    <row r="16" spans="1:9" ht="22.5" customHeight="1">
      <c r="A16" s="16" t="s">
        <v>30</v>
      </c>
      <c r="B16" s="20" t="s">
        <v>242</v>
      </c>
      <c r="C16" s="20">
        <v>7</v>
      </c>
      <c r="D16" s="20" t="s">
        <v>26</v>
      </c>
      <c r="E16" s="20">
        <v>5.96</v>
      </c>
      <c r="F16" s="20" t="s">
        <v>26</v>
      </c>
      <c r="G16" s="20">
        <v>819.59</v>
      </c>
      <c r="H16" s="20">
        <f t="shared" si="0"/>
        <v>4884.7564000000002</v>
      </c>
    </row>
    <row r="17" spans="1:8" ht="22.5" customHeight="1">
      <c r="A17" s="16" t="s">
        <v>33</v>
      </c>
      <c r="B17" s="20" t="s">
        <v>36</v>
      </c>
      <c r="C17" s="20">
        <v>11</v>
      </c>
      <c r="D17" s="20" t="s">
        <v>26</v>
      </c>
      <c r="E17" s="20">
        <v>35.47</v>
      </c>
      <c r="F17" s="20" t="s">
        <v>26</v>
      </c>
      <c r="G17" s="20">
        <v>177.1</v>
      </c>
      <c r="H17" s="20">
        <f t="shared" si="0"/>
        <v>6281.7369999999992</v>
      </c>
    </row>
    <row r="18" spans="1:8" ht="22.5" customHeight="1">
      <c r="A18" s="57"/>
      <c r="B18" s="57"/>
      <c r="C18" s="57"/>
      <c r="D18" s="50"/>
      <c r="E18" s="57"/>
      <c r="F18" s="57"/>
      <c r="G18" s="18" t="s">
        <v>37</v>
      </c>
      <c r="H18" s="20">
        <f>SUM(H4:H17)</f>
        <v>293093.32662000001</v>
      </c>
    </row>
    <row r="19" spans="1:8" ht="22.5" customHeight="1">
      <c r="A19" s="57"/>
      <c r="B19" s="57"/>
      <c r="C19" s="57"/>
      <c r="D19" s="50"/>
      <c r="E19" s="57"/>
      <c r="F19" s="57"/>
      <c r="G19" s="20" t="s">
        <v>222</v>
      </c>
      <c r="H19" s="20">
        <f>H18*12/100</f>
        <v>35171.199194400004</v>
      </c>
    </row>
    <row r="20" spans="1:8" ht="22.5" customHeight="1">
      <c r="A20" s="57"/>
      <c r="B20" s="57"/>
      <c r="C20" s="57"/>
      <c r="D20" s="50"/>
      <c r="E20" s="57"/>
      <c r="F20" s="57"/>
      <c r="G20" s="20"/>
      <c r="H20" s="20">
        <f>H19+H18</f>
        <v>328264.5258144</v>
      </c>
    </row>
    <row r="21" spans="1:8" ht="22.5" customHeight="1">
      <c r="A21" s="57"/>
      <c r="B21" s="57"/>
      <c r="C21" s="57"/>
      <c r="D21" s="50"/>
      <c r="E21" s="57"/>
      <c r="F21" s="57"/>
      <c r="G21" s="20" t="s">
        <v>223</v>
      </c>
      <c r="H21" s="20">
        <f>H20*1/100</f>
        <v>3282.6452581439999</v>
      </c>
    </row>
    <row r="22" spans="1:8" ht="22.5" customHeight="1">
      <c r="A22" s="57"/>
      <c r="B22" s="57"/>
      <c r="C22" s="57"/>
      <c r="D22" s="50"/>
      <c r="E22" s="57"/>
      <c r="F22" s="57"/>
      <c r="G22" s="20" t="s">
        <v>224</v>
      </c>
      <c r="H22" s="20">
        <f>H21+H20</f>
        <v>331547.17107254401</v>
      </c>
    </row>
  </sheetData>
  <mergeCells count="2">
    <mergeCell ref="A1:H1"/>
    <mergeCell ref="A2:H2"/>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23"/>
  <sheetViews>
    <sheetView topLeftCell="A4" workbookViewId="0">
      <selection activeCell="A3" sqref="A3:H3"/>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116" t="s">
        <v>0</v>
      </c>
      <c r="B1" s="117"/>
      <c r="C1" s="117"/>
      <c r="D1" s="117"/>
      <c r="E1" s="117"/>
      <c r="F1" s="117"/>
      <c r="G1" s="117"/>
      <c r="H1" s="117"/>
    </row>
    <row r="2" spans="1:8" ht="18.75">
      <c r="A2" s="118" t="s">
        <v>39</v>
      </c>
      <c r="B2" s="119"/>
      <c r="C2" s="119"/>
      <c r="D2" s="119"/>
      <c r="E2" s="119"/>
      <c r="F2" s="119"/>
      <c r="G2" s="119"/>
      <c r="H2" s="119"/>
    </row>
    <row r="3" spans="1:8" ht="23.25" customHeight="1">
      <c r="A3" s="120" t="s">
        <v>186</v>
      </c>
      <c r="B3" s="120"/>
      <c r="C3" s="120"/>
      <c r="D3" s="120"/>
      <c r="E3" s="120"/>
      <c r="F3" s="120"/>
      <c r="G3" s="120"/>
      <c r="H3" s="120"/>
    </row>
    <row r="4" spans="1:8">
      <c r="A4" s="3" t="s">
        <v>2</v>
      </c>
      <c r="B4" s="3" t="s">
        <v>3</v>
      </c>
      <c r="C4" s="3">
        <v>1</v>
      </c>
      <c r="D4" s="3">
        <v>2</v>
      </c>
      <c r="E4" s="3" t="s">
        <v>142</v>
      </c>
      <c r="F4" s="3" t="s">
        <v>44</v>
      </c>
      <c r="G4" s="3" t="s">
        <v>45</v>
      </c>
      <c r="H4" s="3" t="s">
        <v>46</v>
      </c>
    </row>
    <row r="5" spans="1:8" ht="21">
      <c r="A5" s="5">
        <v>1</v>
      </c>
      <c r="B5" s="75" t="s">
        <v>187</v>
      </c>
      <c r="C5" s="5"/>
      <c r="D5" s="5">
        <v>4</v>
      </c>
      <c r="E5" s="76">
        <v>6</v>
      </c>
      <c r="F5" s="8" t="s">
        <v>48</v>
      </c>
      <c r="G5" s="8">
        <v>330.4</v>
      </c>
      <c r="H5" s="76">
        <f>G5*E5</f>
        <v>1982.3999999999999</v>
      </c>
    </row>
    <row r="6" spans="1:8" ht="76.5" customHeight="1">
      <c r="A6" s="5" t="s">
        <v>93</v>
      </c>
      <c r="B6" s="11" t="s">
        <v>50</v>
      </c>
      <c r="C6" s="76">
        <v>9.06</v>
      </c>
      <c r="D6" s="7">
        <v>19.739999999999998</v>
      </c>
      <c r="E6" s="76">
        <v>10.18</v>
      </c>
      <c r="F6" s="7" t="s">
        <v>51</v>
      </c>
      <c r="G6" s="7">
        <v>153.84</v>
      </c>
      <c r="H6" s="76">
        <f t="shared" ref="H6:H18" si="0">G6*E6</f>
        <v>1566.0912000000001</v>
      </c>
    </row>
    <row r="7" spans="1:8" ht="89.25">
      <c r="A7" s="5" t="s">
        <v>94</v>
      </c>
      <c r="B7" s="77" t="s">
        <v>53</v>
      </c>
      <c r="C7" s="76">
        <v>0.56999999999999995</v>
      </c>
      <c r="D7" s="7">
        <v>7.82</v>
      </c>
      <c r="E7" s="76">
        <v>0.97</v>
      </c>
      <c r="F7" s="7" t="s">
        <v>10</v>
      </c>
      <c r="G7" s="7">
        <v>415.58</v>
      </c>
      <c r="H7" s="76">
        <f t="shared" si="0"/>
        <v>403.11259999999999</v>
      </c>
    </row>
    <row r="8" spans="1:8" ht="63.75">
      <c r="A8" s="5" t="s">
        <v>54</v>
      </c>
      <c r="B8" s="11" t="s">
        <v>55</v>
      </c>
      <c r="C8" s="76">
        <v>0.95</v>
      </c>
      <c r="D8" s="7">
        <v>13.14</v>
      </c>
      <c r="E8" s="76">
        <v>1.21</v>
      </c>
      <c r="F8" s="7" t="s">
        <v>10</v>
      </c>
      <c r="G8" s="7">
        <v>1438.96</v>
      </c>
      <c r="H8" s="76">
        <f t="shared" si="0"/>
        <v>1741.1415999999999</v>
      </c>
    </row>
    <row r="9" spans="1:8" ht="102">
      <c r="A9" s="5" t="s">
        <v>188</v>
      </c>
      <c r="B9" s="11" t="s">
        <v>150</v>
      </c>
      <c r="C9" s="76">
        <v>10.650085000000001</v>
      </c>
      <c r="D9" s="76">
        <v>7.1368910000000003</v>
      </c>
      <c r="E9" s="76">
        <v>2.3279999999999998</v>
      </c>
      <c r="F9" s="7" t="s">
        <v>10</v>
      </c>
      <c r="G9" s="7">
        <v>5444.32</v>
      </c>
      <c r="H9" s="76">
        <f t="shared" si="0"/>
        <v>12674.376959999998</v>
      </c>
    </row>
    <row r="10" spans="1:8" ht="102">
      <c r="A10" s="5" t="s">
        <v>189</v>
      </c>
      <c r="B10" s="11" t="s">
        <v>86</v>
      </c>
      <c r="C10" s="5">
        <v>42.051000000000002</v>
      </c>
      <c r="D10" s="7" t="s">
        <v>10</v>
      </c>
      <c r="E10" s="76">
        <v>4.5339999999999998</v>
      </c>
      <c r="F10" s="7" t="s">
        <v>10</v>
      </c>
      <c r="G10" s="7">
        <v>5891.97</v>
      </c>
      <c r="H10" s="76">
        <f t="shared" si="0"/>
        <v>26714.19198</v>
      </c>
    </row>
    <row r="11" spans="1:8" ht="87.75" customHeight="1">
      <c r="A11" s="5" t="s">
        <v>190</v>
      </c>
      <c r="B11" s="11" t="s">
        <v>152</v>
      </c>
      <c r="C11" s="76"/>
      <c r="D11" s="76"/>
      <c r="E11" s="5">
        <v>1.454</v>
      </c>
      <c r="F11" s="7" t="s">
        <v>10</v>
      </c>
      <c r="G11" s="7">
        <v>6092.63</v>
      </c>
      <c r="H11" s="76">
        <f t="shared" si="0"/>
        <v>8858.6840200000006</v>
      </c>
    </row>
    <row r="12" spans="1:8" ht="48" customHeight="1">
      <c r="A12" s="5">
        <v>8</v>
      </c>
      <c r="B12" s="11" t="s">
        <v>191</v>
      </c>
      <c r="C12" s="76"/>
      <c r="D12" s="76"/>
      <c r="E12" s="5">
        <v>0.63</v>
      </c>
      <c r="F12" s="7" t="s">
        <v>103</v>
      </c>
      <c r="G12" s="7">
        <v>77259.94</v>
      </c>
      <c r="H12" s="76">
        <f t="shared" si="0"/>
        <v>48673.762200000005</v>
      </c>
    </row>
    <row r="13" spans="1:8" ht="12.75" customHeight="1">
      <c r="A13" s="5">
        <v>9</v>
      </c>
      <c r="B13" s="11" t="s">
        <v>69</v>
      </c>
      <c r="C13" s="76"/>
      <c r="D13" s="78"/>
      <c r="E13" s="76"/>
      <c r="F13" s="7"/>
      <c r="G13" s="7"/>
      <c r="H13" s="76">
        <f t="shared" si="0"/>
        <v>0</v>
      </c>
    </row>
    <row r="14" spans="1:8" ht="15.75">
      <c r="A14" s="5">
        <v>10</v>
      </c>
      <c r="B14" s="11" t="s">
        <v>192</v>
      </c>
      <c r="C14" s="76">
        <v>0.56999999999999995</v>
      </c>
      <c r="D14" s="7">
        <v>7.82</v>
      </c>
      <c r="E14" s="76">
        <v>0.97</v>
      </c>
      <c r="F14" s="7" t="s">
        <v>10</v>
      </c>
      <c r="G14" s="7">
        <v>363.98</v>
      </c>
      <c r="H14" s="76">
        <f t="shared" si="0"/>
        <v>353.06060000000002</v>
      </c>
    </row>
    <row r="15" spans="1:8" ht="15.75">
      <c r="A15" s="5">
        <v>11</v>
      </c>
      <c r="B15" s="11" t="s">
        <v>193</v>
      </c>
      <c r="C15" s="76">
        <v>3.7</v>
      </c>
      <c r="D15" s="7">
        <v>5.18</v>
      </c>
      <c r="E15" s="76">
        <v>3.01</v>
      </c>
      <c r="F15" s="7" t="s">
        <v>10</v>
      </c>
      <c r="G15" s="7">
        <v>893.67</v>
      </c>
      <c r="H15" s="76">
        <f t="shared" si="0"/>
        <v>2689.9466999999995</v>
      </c>
    </row>
    <row r="16" spans="1:8" ht="15.75">
      <c r="A16" s="5">
        <v>12</v>
      </c>
      <c r="B16" s="11" t="s">
        <v>194</v>
      </c>
      <c r="C16" s="76">
        <v>4.2</v>
      </c>
      <c r="D16" s="7">
        <v>10.35</v>
      </c>
      <c r="E16" s="76">
        <v>6.02</v>
      </c>
      <c r="F16" s="7" t="s">
        <v>10</v>
      </c>
      <c r="G16" s="7">
        <v>496.4</v>
      </c>
      <c r="H16" s="76">
        <f t="shared" si="0"/>
        <v>2988.3279999999995</v>
      </c>
    </row>
    <row r="17" spans="1:8" ht="15.75">
      <c r="A17" s="5">
        <v>13</v>
      </c>
      <c r="B17" s="11" t="s">
        <v>195</v>
      </c>
      <c r="C17" s="76">
        <v>4.3499999999999996</v>
      </c>
      <c r="D17" s="7">
        <v>13.14</v>
      </c>
      <c r="E17" s="76">
        <v>1.21</v>
      </c>
      <c r="F17" s="7" t="s">
        <v>10</v>
      </c>
      <c r="G17" s="7">
        <v>819.59</v>
      </c>
      <c r="H17" s="76">
        <f t="shared" si="0"/>
        <v>991.70389999999998</v>
      </c>
    </row>
    <row r="18" spans="1:8" ht="15.75">
      <c r="A18" s="5">
        <v>14</v>
      </c>
      <c r="B18" s="11" t="s">
        <v>196</v>
      </c>
      <c r="C18" s="76">
        <v>9.06</v>
      </c>
      <c r="D18" s="7">
        <v>19.739999999999998</v>
      </c>
      <c r="E18" s="76">
        <v>10.18</v>
      </c>
      <c r="F18" s="7" t="s">
        <v>10</v>
      </c>
      <c r="G18" s="7">
        <v>177.1</v>
      </c>
      <c r="H18" s="76">
        <f t="shared" si="0"/>
        <v>1802.8779999999999</v>
      </c>
    </row>
    <row r="19" spans="1:8">
      <c r="A19" s="46"/>
      <c r="B19" s="127"/>
      <c r="C19" s="127"/>
      <c r="D19" s="127"/>
      <c r="E19" s="127"/>
      <c r="F19" s="127"/>
      <c r="G19" s="127"/>
      <c r="H19" s="76">
        <f>SUM(H5:H18)</f>
        <v>111439.67775999998</v>
      </c>
    </row>
    <row r="20" spans="1:8" ht="15" customHeight="1">
      <c r="B20" s="115" t="s">
        <v>197</v>
      </c>
      <c r="C20" s="115"/>
      <c r="D20" s="115"/>
      <c r="E20" s="115"/>
      <c r="F20" s="115"/>
      <c r="G20" s="115"/>
      <c r="H20" s="115"/>
    </row>
    <row r="21" spans="1:8">
      <c r="B21" s="115"/>
      <c r="C21" s="115"/>
      <c r="D21" s="115"/>
      <c r="E21" s="115"/>
      <c r="F21" s="115"/>
      <c r="G21" s="115"/>
      <c r="H21" s="115"/>
    </row>
    <row r="22" spans="1:8">
      <c r="B22" s="115"/>
      <c r="C22" s="115"/>
      <c r="D22" s="115"/>
      <c r="E22" s="115"/>
      <c r="F22" s="115"/>
      <c r="G22" s="115"/>
      <c r="H22" s="115"/>
    </row>
    <row r="23" spans="1:8">
      <c r="B23" s="115"/>
      <c r="C23" s="115"/>
      <c r="D23" s="115"/>
      <c r="E23" s="115"/>
      <c r="F23" s="115"/>
      <c r="G23" s="115"/>
      <c r="H23" s="115"/>
    </row>
  </sheetData>
  <mergeCells count="5">
    <mergeCell ref="A1:H1"/>
    <mergeCell ref="A2:H2"/>
    <mergeCell ref="A3:H3"/>
    <mergeCell ref="B19:G19"/>
    <mergeCell ref="B20:H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0"/>
  <sheetViews>
    <sheetView workbookViewId="0">
      <selection activeCell="C6" sqref="C6"/>
    </sheetView>
  </sheetViews>
  <sheetFormatPr defaultRowHeight="15"/>
  <cols>
    <col min="1" max="1" width="11.42578125" style="40" customWidth="1"/>
    <col min="2" max="2" width="42.85546875" style="38" customWidth="1"/>
    <col min="3" max="3" width="9.140625" style="15"/>
    <col min="4" max="4" width="9.140625" style="41"/>
    <col min="5" max="5" width="9.140625" style="15"/>
    <col min="6" max="6" width="16.42578125" style="42" customWidth="1"/>
    <col min="7" max="7" width="22.140625" style="15" customWidth="1"/>
    <col min="8" max="16384" width="9.140625" style="15"/>
  </cols>
  <sheetData>
    <row r="1" spans="1:6" ht="18.75">
      <c r="A1" s="111" t="s">
        <v>0</v>
      </c>
      <c r="B1" s="111"/>
      <c r="C1" s="111"/>
      <c r="D1" s="111"/>
      <c r="E1" s="111"/>
      <c r="F1" s="111"/>
    </row>
    <row r="2" spans="1:6" ht="18.75">
      <c r="A2" s="111" t="s">
        <v>39</v>
      </c>
      <c r="B2" s="111"/>
      <c r="C2" s="111"/>
      <c r="D2" s="111"/>
      <c r="E2" s="111"/>
      <c r="F2" s="111"/>
    </row>
    <row r="3" spans="1:6" ht="60" customHeight="1">
      <c r="A3" s="112" t="s">
        <v>292</v>
      </c>
      <c r="B3" s="113"/>
      <c r="C3" s="113"/>
      <c r="D3" s="113"/>
      <c r="E3" s="113"/>
      <c r="F3" s="114"/>
    </row>
    <row r="4" spans="1:6">
      <c r="A4" s="37" t="s">
        <v>41</v>
      </c>
      <c r="B4" s="37" t="s">
        <v>42</v>
      </c>
      <c r="C4" s="37" t="s">
        <v>43</v>
      </c>
      <c r="D4" s="37" t="s">
        <v>44</v>
      </c>
      <c r="E4" s="37" t="s">
        <v>45</v>
      </c>
      <c r="F4" s="37" t="s">
        <v>46</v>
      </c>
    </row>
    <row r="5" spans="1:6" ht="30">
      <c r="A5" s="17">
        <v>1</v>
      </c>
      <c r="B5" s="17" t="s">
        <v>243</v>
      </c>
      <c r="C5" s="17">
        <v>6</v>
      </c>
      <c r="D5" s="17" t="s">
        <v>244</v>
      </c>
      <c r="E5" s="17">
        <v>330.4</v>
      </c>
      <c r="F5" s="17">
        <f>C5*E5</f>
        <v>1982.3999999999999</v>
      </c>
    </row>
    <row r="6" spans="1:6" ht="165">
      <c r="A6" s="17" t="s">
        <v>245</v>
      </c>
      <c r="B6" s="17" t="s">
        <v>246</v>
      </c>
      <c r="C6" s="17">
        <v>61.17</v>
      </c>
      <c r="D6" s="17" t="s">
        <v>26</v>
      </c>
      <c r="E6" s="17">
        <v>153.84</v>
      </c>
      <c r="F6" s="17">
        <f t="shared" ref="F6:F15" si="0">C6*E6</f>
        <v>9410.3927999999996</v>
      </c>
    </row>
    <row r="7" spans="1:6" ht="105">
      <c r="A7" s="17" t="s">
        <v>94</v>
      </c>
      <c r="B7" s="17" t="s">
        <v>83</v>
      </c>
      <c r="C7" s="17">
        <v>20.39</v>
      </c>
      <c r="D7" s="17" t="s">
        <v>26</v>
      </c>
      <c r="E7" s="17">
        <v>415.58</v>
      </c>
      <c r="F7" s="17">
        <f t="shared" si="0"/>
        <v>8473.6761999999999</v>
      </c>
    </row>
    <row r="8" spans="1:6" ht="90">
      <c r="A8" s="17" t="s">
        <v>95</v>
      </c>
      <c r="B8" s="17" t="s">
        <v>84</v>
      </c>
      <c r="C8" s="17">
        <v>33.93</v>
      </c>
      <c r="D8" s="17" t="s">
        <v>26</v>
      </c>
      <c r="E8" s="17">
        <v>1438.96</v>
      </c>
      <c r="F8" s="17">
        <f t="shared" si="0"/>
        <v>48823.912799999998</v>
      </c>
    </row>
    <row r="9" spans="1:6" ht="135">
      <c r="A9" s="20" t="s">
        <v>215</v>
      </c>
      <c r="B9" s="20" t="s">
        <v>216</v>
      </c>
      <c r="C9" s="14">
        <v>98.84</v>
      </c>
      <c r="D9" s="20" t="s">
        <v>26</v>
      </c>
      <c r="E9" s="14">
        <v>5810.71</v>
      </c>
      <c r="F9" s="20">
        <f t="shared" ref="F9" si="1">ROUND(E9*C9,2)</f>
        <v>574330.57999999996</v>
      </c>
    </row>
    <row r="10" spans="1:6">
      <c r="A10" s="17">
        <v>6</v>
      </c>
      <c r="B10" s="17" t="s">
        <v>23</v>
      </c>
      <c r="C10" s="17"/>
      <c r="D10" s="17"/>
      <c r="E10" s="17"/>
      <c r="F10" s="17"/>
    </row>
    <row r="11" spans="1:6">
      <c r="A11" s="17" t="s">
        <v>247</v>
      </c>
      <c r="B11" s="17" t="s">
        <v>248</v>
      </c>
      <c r="C11" s="17">
        <v>61.17</v>
      </c>
      <c r="D11" s="17" t="s">
        <v>26</v>
      </c>
      <c r="E11" s="17">
        <v>177.1</v>
      </c>
      <c r="F11" s="17">
        <f t="shared" si="0"/>
        <v>10833.207</v>
      </c>
    </row>
    <row r="12" spans="1:6">
      <c r="A12" s="17" t="s">
        <v>249</v>
      </c>
      <c r="B12" s="17" t="s">
        <v>250</v>
      </c>
      <c r="C12" s="17">
        <v>20.39</v>
      </c>
      <c r="D12" s="17" t="s">
        <v>26</v>
      </c>
      <c r="E12" s="17">
        <v>363.98</v>
      </c>
      <c r="F12" s="17">
        <f t="shared" si="0"/>
        <v>7421.552200000001</v>
      </c>
    </row>
    <row r="13" spans="1:6">
      <c r="A13" s="17" t="s">
        <v>251</v>
      </c>
      <c r="B13" s="17" t="s">
        <v>88</v>
      </c>
      <c r="C13" s="17">
        <v>42.5</v>
      </c>
      <c r="D13" s="17" t="s">
        <v>26</v>
      </c>
      <c r="E13" s="17">
        <v>893.67</v>
      </c>
      <c r="F13" s="17">
        <f t="shared" si="0"/>
        <v>37980.974999999999</v>
      </c>
    </row>
    <row r="14" spans="1:6">
      <c r="A14" s="17" t="s">
        <v>252</v>
      </c>
      <c r="B14" s="17" t="s">
        <v>253</v>
      </c>
      <c r="C14" s="17">
        <v>85</v>
      </c>
      <c r="D14" s="17" t="s">
        <v>26</v>
      </c>
      <c r="E14" s="17">
        <v>496.4</v>
      </c>
      <c r="F14" s="17">
        <f t="shared" si="0"/>
        <v>42194</v>
      </c>
    </row>
    <row r="15" spans="1:6">
      <c r="A15" s="17" t="s">
        <v>254</v>
      </c>
      <c r="B15" s="17" t="s">
        <v>255</v>
      </c>
      <c r="C15" s="17">
        <v>33.93</v>
      </c>
      <c r="D15" s="17" t="s">
        <v>26</v>
      </c>
      <c r="E15" s="17">
        <v>819.59</v>
      </c>
      <c r="F15" s="17">
        <f t="shared" si="0"/>
        <v>27808.688700000002</v>
      </c>
    </row>
    <row r="16" spans="1:6">
      <c r="A16" s="17"/>
      <c r="B16" s="17"/>
      <c r="C16" s="17"/>
      <c r="D16" s="17"/>
      <c r="E16" s="17" t="s">
        <v>37</v>
      </c>
      <c r="F16" s="17">
        <f>SUM(F5:F15)</f>
        <v>769259.38470000005</v>
      </c>
    </row>
    <row r="17" spans="1:6" ht="30">
      <c r="A17" s="17"/>
      <c r="B17" s="17"/>
      <c r="C17" s="17"/>
      <c r="D17" s="17"/>
      <c r="E17" s="17" t="s">
        <v>222</v>
      </c>
      <c r="F17" s="17">
        <f>F16*12/100</f>
        <v>92311.126164000001</v>
      </c>
    </row>
    <row r="18" spans="1:6">
      <c r="A18" s="17"/>
      <c r="B18" s="17"/>
      <c r="C18" s="17"/>
      <c r="D18" s="17"/>
      <c r="E18" s="17"/>
      <c r="F18" s="17">
        <f>F17+F16</f>
        <v>861570.51086400007</v>
      </c>
    </row>
    <row r="19" spans="1:6" ht="30">
      <c r="A19" s="17"/>
      <c r="B19" s="17"/>
      <c r="C19" s="17"/>
      <c r="D19" s="17"/>
      <c r="E19" s="17" t="s">
        <v>223</v>
      </c>
      <c r="F19" s="17">
        <f>F18*1/100</f>
        <v>8615.7051086400006</v>
      </c>
    </row>
    <row r="20" spans="1:6">
      <c r="A20" s="17"/>
      <c r="B20" s="17"/>
      <c r="C20" s="17"/>
      <c r="D20" s="17"/>
      <c r="E20" s="17" t="s">
        <v>224</v>
      </c>
      <c r="F20" s="17">
        <f>F19+F18</f>
        <v>870186.21597264009</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11"/>
  <sheetViews>
    <sheetView workbookViewId="0">
      <selection activeCell="A3" sqref="A3:F3"/>
    </sheetView>
  </sheetViews>
  <sheetFormatPr defaultRowHeight="15"/>
  <cols>
    <col min="1" max="1" width="9.140625" style="40"/>
    <col min="2" max="2" width="42.85546875" style="38" customWidth="1"/>
    <col min="3" max="3" width="9.140625" style="15"/>
    <col min="4" max="4" width="9.140625" style="41"/>
    <col min="5" max="5" width="9.140625" style="15"/>
    <col min="6" max="6" width="16.42578125" style="42" customWidth="1"/>
    <col min="7" max="16384" width="9.140625" style="15"/>
  </cols>
  <sheetData>
    <row r="1" spans="1:6" ht="18.75">
      <c r="A1" s="111" t="s">
        <v>0</v>
      </c>
      <c r="B1" s="111"/>
      <c r="C1" s="111"/>
      <c r="D1" s="111"/>
      <c r="E1" s="111"/>
      <c r="F1" s="111"/>
    </row>
    <row r="2" spans="1:6" ht="18.75">
      <c r="A2" s="111" t="s">
        <v>39</v>
      </c>
      <c r="B2" s="111"/>
      <c r="C2" s="111"/>
      <c r="D2" s="111"/>
      <c r="E2" s="111"/>
      <c r="F2" s="111"/>
    </row>
    <row r="3" spans="1:6" ht="48.75" customHeight="1">
      <c r="A3" s="128" t="s">
        <v>203</v>
      </c>
      <c r="B3" s="128"/>
      <c r="C3" s="128"/>
      <c r="D3" s="128"/>
      <c r="E3" s="128"/>
      <c r="F3" s="128"/>
    </row>
    <row r="4" spans="1:6">
      <c r="A4" s="37" t="s">
        <v>41</v>
      </c>
      <c r="B4" s="37" t="s">
        <v>42</v>
      </c>
      <c r="C4" s="37" t="s">
        <v>43</v>
      </c>
      <c r="D4" s="37" t="s">
        <v>44</v>
      </c>
      <c r="E4" s="37" t="s">
        <v>45</v>
      </c>
      <c r="F4" s="37" t="s">
        <v>46</v>
      </c>
    </row>
    <row r="5" spans="1:6" ht="105">
      <c r="A5" s="20" t="s">
        <v>204</v>
      </c>
      <c r="B5" s="20" t="s">
        <v>100</v>
      </c>
      <c r="C5" s="14">
        <v>29.39</v>
      </c>
      <c r="D5" s="20" t="s">
        <v>26</v>
      </c>
      <c r="E5" s="14">
        <v>6092.63</v>
      </c>
      <c r="F5" s="20">
        <f t="shared" ref="F5:F6" si="0">ROUND(E5*C5,2)</f>
        <v>179062.39999999999</v>
      </c>
    </row>
    <row r="6" spans="1:6" ht="120">
      <c r="A6" s="20" t="s">
        <v>205</v>
      </c>
      <c r="B6" s="20" t="s">
        <v>102</v>
      </c>
      <c r="C6" s="14">
        <v>2.802</v>
      </c>
      <c r="D6" s="20" t="s">
        <v>103</v>
      </c>
      <c r="E6" s="14">
        <v>77259.94</v>
      </c>
      <c r="F6" s="20">
        <f t="shared" si="0"/>
        <v>216482.35</v>
      </c>
    </row>
    <row r="7" spans="1:6" ht="60">
      <c r="A7" s="20" t="s">
        <v>206</v>
      </c>
      <c r="B7" s="20" t="s">
        <v>207</v>
      </c>
      <c r="C7" s="79">
        <v>62.74</v>
      </c>
      <c r="D7" s="20" t="s">
        <v>22</v>
      </c>
      <c r="E7" s="80">
        <v>184.61</v>
      </c>
      <c r="F7" s="20">
        <f>ROUND(E7*C7,2)</f>
        <v>11582.43</v>
      </c>
    </row>
    <row r="8" spans="1:6">
      <c r="A8" s="19">
        <v>4</v>
      </c>
      <c r="B8" s="81" t="s">
        <v>23</v>
      </c>
      <c r="C8" s="81"/>
      <c r="D8" s="81"/>
      <c r="E8" s="81"/>
      <c r="F8" s="20"/>
    </row>
    <row r="9" spans="1:6">
      <c r="A9" s="16" t="s">
        <v>24</v>
      </c>
      <c r="B9" s="20" t="s">
        <v>208</v>
      </c>
      <c r="C9" s="17">
        <v>12.64</v>
      </c>
      <c r="D9" s="20" t="s">
        <v>26</v>
      </c>
      <c r="E9" s="20">
        <v>864.24</v>
      </c>
      <c r="F9" s="20">
        <f t="shared" ref="F9:F10" si="1">C9*E9</f>
        <v>10923.9936</v>
      </c>
    </row>
    <row r="10" spans="1:6">
      <c r="A10" s="16" t="s">
        <v>71</v>
      </c>
      <c r="B10" s="20" t="s">
        <v>209</v>
      </c>
      <c r="C10" s="17">
        <v>25.28</v>
      </c>
      <c r="D10" s="20" t="s">
        <v>26</v>
      </c>
      <c r="E10" s="20">
        <v>466.97</v>
      </c>
      <c r="F10" s="20">
        <f t="shared" si="1"/>
        <v>11805.001600000001</v>
      </c>
    </row>
    <row r="11" spans="1:6" ht="15.75">
      <c r="A11" s="129" t="s">
        <v>182</v>
      </c>
      <c r="B11" s="129"/>
      <c r="C11" s="129"/>
      <c r="D11" s="129"/>
      <c r="E11" s="129"/>
      <c r="F11" s="82">
        <f>SUM(F5:F10)</f>
        <v>429856.1752</v>
      </c>
    </row>
  </sheetData>
  <mergeCells count="4">
    <mergeCell ref="A1:F1"/>
    <mergeCell ref="A2:F2"/>
    <mergeCell ref="A3:F3"/>
    <mergeCell ref="A11:E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28"/>
  <sheetViews>
    <sheetView workbookViewId="0">
      <selection activeCell="A3" sqref="A3:F3"/>
    </sheetView>
  </sheetViews>
  <sheetFormatPr defaultRowHeight="31.5" customHeight="1"/>
  <cols>
    <col min="1" max="1" width="9.140625" style="40"/>
    <col min="2" max="2" width="42.85546875" style="38" customWidth="1"/>
    <col min="3" max="3" width="9.140625" style="15"/>
    <col min="4" max="4" width="9.140625" style="41"/>
    <col min="5" max="5" width="9.140625" style="15"/>
    <col min="6" max="6" width="16.42578125" style="42" customWidth="1"/>
    <col min="7" max="16384" width="9.140625" style="15"/>
  </cols>
  <sheetData>
    <row r="1" spans="1:6" ht="18.75">
      <c r="A1" s="111" t="s">
        <v>0</v>
      </c>
      <c r="B1" s="111"/>
      <c r="C1" s="111"/>
      <c r="D1" s="111"/>
      <c r="E1" s="111"/>
      <c r="F1" s="111"/>
    </row>
    <row r="2" spans="1:6" ht="18.75">
      <c r="A2" s="111" t="s">
        <v>39</v>
      </c>
      <c r="B2" s="111"/>
      <c r="C2" s="111"/>
      <c r="D2" s="111"/>
      <c r="E2" s="111"/>
      <c r="F2" s="111"/>
    </row>
    <row r="3" spans="1:6" ht="39" customHeight="1">
      <c r="A3" s="112" t="s">
        <v>281</v>
      </c>
      <c r="B3" s="113"/>
      <c r="C3" s="113"/>
      <c r="D3" s="113"/>
      <c r="E3" s="113"/>
      <c r="F3" s="114"/>
    </row>
    <row r="4" spans="1:6" s="96" customFormat="1" ht="12.75">
      <c r="A4" s="32" t="s">
        <v>41</v>
      </c>
      <c r="B4" s="32" t="s">
        <v>42</v>
      </c>
      <c r="C4" s="32" t="s">
        <v>43</v>
      </c>
      <c r="D4" s="32" t="s">
        <v>44</v>
      </c>
      <c r="E4" s="32" t="s">
        <v>45</v>
      </c>
      <c r="F4" s="32" t="s">
        <v>46</v>
      </c>
    </row>
    <row r="5" spans="1:6" ht="25.5">
      <c r="A5" s="19">
        <v>1</v>
      </c>
      <c r="B5" s="90" t="s">
        <v>79</v>
      </c>
      <c r="C5" s="9">
        <v>2</v>
      </c>
      <c r="D5" s="9" t="s">
        <v>48</v>
      </c>
      <c r="E5" s="9">
        <v>330.4</v>
      </c>
      <c r="F5" s="20">
        <f>C5*E5</f>
        <v>660.8</v>
      </c>
    </row>
    <row r="6" spans="1:6" ht="127.5">
      <c r="A6" s="12" t="s">
        <v>136</v>
      </c>
      <c r="B6" s="6" t="s">
        <v>9</v>
      </c>
      <c r="C6" s="14">
        <v>54.24</v>
      </c>
      <c r="D6" s="19" t="s">
        <v>26</v>
      </c>
      <c r="E6" s="14">
        <v>153.84</v>
      </c>
      <c r="F6" s="20">
        <f t="shared" ref="F6:F21" si="0">C6*E6</f>
        <v>8344.2816000000003</v>
      </c>
    </row>
    <row r="7" spans="1:6" ht="76.5">
      <c r="A7" s="12" t="s">
        <v>82</v>
      </c>
      <c r="B7" s="97" t="s">
        <v>83</v>
      </c>
      <c r="C7" s="14">
        <v>3.96</v>
      </c>
      <c r="D7" s="19" t="s">
        <v>26</v>
      </c>
      <c r="E7" s="14">
        <v>415.58</v>
      </c>
      <c r="F7" s="20">
        <f t="shared" si="0"/>
        <v>1645.6967999999999</v>
      </c>
    </row>
    <row r="8" spans="1:6" ht="63.75">
      <c r="A8" s="12" t="s">
        <v>95</v>
      </c>
      <c r="B8" s="97" t="s">
        <v>84</v>
      </c>
      <c r="C8" s="14">
        <v>6.66</v>
      </c>
      <c r="D8" s="16" t="s">
        <v>26</v>
      </c>
      <c r="E8" s="14">
        <v>1438.96</v>
      </c>
      <c r="F8" s="20">
        <f t="shared" si="0"/>
        <v>9583.4736000000012</v>
      </c>
    </row>
    <row r="9" spans="1:6" ht="102">
      <c r="A9" s="63" t="s">
        <v>96</v>
      </c>
      <c r="B9" s="98" t="s">
        <v>57</v>
      </c>
      <c r="C9" s="32">
        <v>5.31</v>
      </c>
      <c r="D9" s="32" t="s">
        <v>58</v>
      </c>
      <c r="E9" s="33">
        <v>4492.3599999999997</v>
      </c>
      <c r="F9" s="20">
        <f t="shared" si="0"/>
        <v>23854.431599999996</v>
      </c>
    </row>
    <row r="10" spans="1:6" ht="89.25">
      <c r="A10" s="12" t="s">
        <v>137</v>
      </c>
      <c r="B10" s="97" t="s">
        <v>60</v>
      </c>
      <c r="C10" s="14">
        <v>19.350000000000001</v>
      </c>
      <c r="D10" s="16" t="s">
        <v>26</v>
      </c>
      <c r="E10" s="14">
        <v>2873.96</v>
      </c>
      <c r="F10" s="20">
        <f t="shared" si="0"/>
        <v>55611.126000000004</v>
      </c>
    </row>
    <row r="11" spans="1:6" ht="75">
      <c r="A11" s="12" t="s">
        <v>61</v>
      </c>
      <c r="B11" s="99" t="s">
        <v>62</v>
      </c>
      <c r="C11" s="14">
        <v>91.08</v>
      </c>
      <c r="D11" s="7" t="s">
        <v>19</v>
      </c>
      <c r="E11" s="14">
        <v>293.85000000000002</v>
      </c>
      <c r="F11" s="20">
        <f t="shared" si="0"/>
        <v>26763.858</v>
      </c>
    </row>
    <row r="12" spans="1:6" ht="76.5">
      <c r="A12" s="12" t="s">
        <v>138</v>
      </c>
      <c r="B12" s="97" t="s">
        <v>100</v>
      </c>
      <c r="C12" s="64">
        <v>5.95</v>
      </c>
      <c r="D12" s="19" t="s">
        <v>26</v>
      </c>
      <c r="E12" s="14">
        <v>6092.63</v>
      </c>
      <c r="F12" s="20">
        <f t="shared" si="0"/>
        <v>36251.148500000003</v>
      </c>
    </row>
    <row r="13" spans="1:6" ht="15">
      <c r="A13" s="131" t="s">
        <v>139</v>
      </c>
      <c r="B13" s="133" t="s">
        <v>102</v>
      </c>
      <c r="C13" s="14">
        <v>0.26</v>
      </c>
      <c r="D13" s="12" t="s">
        <v>103</v>
      </c>
      <c r="E13" s="14">
        <v>79086.94</v>
      </c>
      <c r="F13" s="20">
        <f t="shared" si="0"/>
        <v>20562.6044</v>
      </c>
    </row>
    <row r="14" spans="1:6" ht="15">
      <c r="A14" s="132"/>
      <c r="B14" s="134"/>
      <c r="C14" s="14">
        <v>0.318</v>
      </c>
      <c r="D14" s="12" t="s">
        <v>103</v>
      </c>
      <c r="E14" s="14">
        <v>77259.94</v>
      </c>
      <c r="F14" s="20">
        <f t="shared" si="0"/>
        <v>24568.660920000002</v>
      </c>
    </row>
    <row r="15" spans="1:6" ht="45">
      <c r="A15" s="19" t="s">
        <v>140</v>
      </c>
      <c r="B15" s="90" t="s">
        <v>18</v>
      </c>
      <c r="C15" s="52">
        <v>13.01</v>
      </c>
      <c r="D15" s="9" t="s">
        <v>22</v>
      </c>
      <c r="E15" s="52">
        <v>184.61</v>
      </c>
      <c r="F15" s="20">
        <f t="shared" si="0"/>
        <v>2401.7761</v>
      </c>
    </row>
    <row r="16" spans="1:6" customFormat="1" ht="15">
      <c r="A16" s="5">
        <v>11</v>
      </c>
      <c r="B16" s="55" t="s">
        <v>69</v>
      </c>
      <c r="C16" s="7"/>
      <c r="D16" s="8"/>
      <c r="E16" s="61"/>
      <c r="F16" s="20">
        <f t="shared" si="0"/>
        <v>0</v>
      </c>
    </row>
    <row r="17" spans="1:9" customFormat="1" ht="31.5" customHeight="1">
      <c r="A17" s="5" t="s">
        <v>24</v>
      </c>
      <c r="B17" s="55" t="s">
        <v>107</v>
      </c>
      <c r="C17" s="7">
        <v>14.02</v>
      </c>
      <c r="D17" s="7" t="s">
        <v>10</v>
      </c>
      <c r="E17" s="7">
        <v>893.77</v>
      </c>
      <c r="F17" s="20">
        <f t="shared" si="0"/>
        <v>12530.6554</v>
      </c>
    </row>
    <row r="18" spans="1:9" customFormat="1" ht="31.5" customHeight="1">
      <c r="A18" s="5" t="s">
        <v>71</v>
      </c>
      <c r="B18" s="55" t="s">
        <v>106</v>
      </c>
      <c r="C18" s="7">
        <v>3.96</v>
      </c>
      <c r="D18" s="7" t="s">
        <v>10</v>
      </c>
      <c r="E18" s="7">
        <v>378.69</v>
      </c>
      <c r="F18" s="20">
        <f t="shared" si="0"/>
        <v>1499.6124</v>
      </c>
    </row>
    <row r="19" spans="1:9" customFormat="1" ht="31.5" customHeight="1">
      <c r="A19" s="5" t="s">
        <v>27</v>
      </c>
      <c r="B19" s="55" t="s">
        <v>108</v>
      </c>
      <c r="C19" s="7">
        <v>9.9</v>
      </c>
      <c r="D19" s="7" t="s">
        <v>32</v>
      </c>
      <c r="E19" s="7">
        <v>496.4</v>
      </c>
      <c r="F19" s="20">
        <f t="shared" si="0"/>
        <v>4914.3599999999997</v>
      </c>
      <c r="G19" s="27"/>
      <c r="H19" s="27"/>
      <c r="I19" s="27"/>
    </row>
    <row r="20" spans="1:9" customFormat="1" ht="31.5" customHeight="1">
      <c r="A20" s="5" t="s">
        <v>30</v>
      </c>
      <c r="B20" s="55" t="s">
        <v>109</v>
      </c>
      <c r="C20" s="7">
        <v>26.01</v>
      </c>
      <c r="D20" s="7" t="s">
        <v>10</v>
      </c>
      <c r="E20" s="7">
        <v>819.59</v>
      </c>
      <c r="F20" s="20">
        <f t="shared" si="0"/>
        <v>21317.535900000003</v>
      </c>
    </row>
    <row r="21" spans="1:9" customFormat="1" ht="31.5" customHeight="1">
      <c r="A21" s="5" t="s">
        <v>33</v>
      </c>
      <c r="B21" s="55" t="s">
        <v>110</v>
      </c>
      <c r="C21" s="7">
        <v>54.24</v>
      </c>
      <c r="D21" s="7" t="s">
        <v>32</v>
      </c>
      <c r="E21" s="7">
        <v>177.1</v>
      </c>
      <c r="F21" s="20">
        <f t="shared" si="0"/>
        <v>9605.9040000000005</v>
      </c>
      <c r="G21" s="27"/>
      <c r="H21" s="27"/>
      <c r="I21" s="27"/>
    </row>
    <row r="22" spans="1:9" customFormat="1" ht="16.5" customHeight="1">
      <c r="A22" s="5"/>
      <c r="B22" s="135" t="s">
        <v>37</v>
      </c>
      <c r="C22" s="136"/>
      <c r="D22" s="136"/>
      <c r="E22" s="137"/>
      <c r="F22" s="61">
        <f>SUM(F5:F21)</f>
        <v>260115.92522</v>
      </c>
      <c r="G22" s="27"/>
      <c r="H22" s="27"/>
      <c r="I22" s="27"/>
    </row>
    <row r="23" spans="1:9" customFormat="1" ht="10.5" customHeight="1">
      <c r="A23" s="65"/>
      <c r="B23" s="100"/>
      <c r="C23" s="65"/>
      <c r="D23" s="130" t="s">
        <v>126</v>
      </c>
      <c r="E23" s="130"/>
      <c r="F23" s="130"/>
    </row>
    <row r="24" spans="1:9" customFormat="1" ht="14.25" customHeight="1">
      <c r="B24" s="74"/>
      <c r="C24" s="67"/>
      <c r="D24" s="130"/>
      <c r="E24" s="130"/>
      <c r="F24" s="130"/>
    </row>
    <row r="25" spans="1:9" customFormat="1" ht="31.5" customHeight="1">
      <c r="B25" s="74"/>
      <c r="C25" s="67"/>
      <c r="D25" s="130"/>
      <c r="E25" s="130"/>
      <c r="F25" s="130"/>
    </row>
    <row r="26" spans="1:9" customFormat="1" ht="31.5" customHeight="1">
      <c r="B26" s="74"/>
      <c r="C26" s="67"/>
      <c r="D26" s="130"/>
      <c r="E26" s="130"/>
      <c r="F26" s="130"/>
    </row>
    <row r="27" spans="1:9" customFormat="1" ht="31.5" customHeight="1">
      <c r="B27" s="74"/>
      <c r="C27" s="67"/>
      <c r="D27" s="130"/>
      <c r="E27" s="130"/>
      <c r="F27" s="130"/>
    </row>
    <row r="28" spans="1:9" ht="31.5" customHeight="1">
      <c r="D28" s="130"/>
      <c r="E28" s="130"/>
      <c r="F28" s="130"/>
    </row>
  </sheetData>
  <mergeCells count="7">
    <mergeCell ref="D23:F28"/>
    <mergeCell ref="A1:F1"/>
    <mergeCell ref="A2:F2"/>
    <mergeCell ref="A3:F3"/>
    <mergeCell ref="A13:A14"/>
    <mergeCell ref="B13:B14"/>
    <mergeCell ref="B22:E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27"/>
  <sheetViews>
    <sheetView workbookViewId="0">
      <selection activeCell="A3" sqref="A3:F3"/>
    </sheetView>
  </sheetViews>
  <sheetFormatPr defaultRowHeight="15"/>
  <cols>
    <col min="1" max="1" width="9.140625" style="40"/>
    <col min="2" max="2" width="42.85546875" style="38" customWidth="1"/>
    <col min="3" max="3" width="9.140625" style="15"/>
    <col min="4" max="4" width="9.140625" style="41"/>
    <col min="5" max="5" width="9.140625" style="15"/>
    <col min="6" max="6" width="16.42578125" style="42" customWidth="1"/>
    <col min="7" max="16384" width="9.140625" style="15"/>
  </cols>
  <sheetData>
    <row r="1" spans="1:6" ht="18.75">
      <c r="A1" s="111" t="s">
        <v>0</v>
      </c>
      <c r="B1" s="111"/>
      <c r="C1" s="111"/>
      <c r="D1" s="111"/>
      <c r="E1" s="111"/>
      <c r="F1" s="111"/>
    </row>
    <row r="2" spans="1:6" ht="18.75">
      <c r="A2" s="111" t="s">
        <v>39</v>
      </c>
      <c r="B2" s="111"/>
      <c r="C2" s="111"/>
      <c r="D2" s="111"/>
      <c r="E2" s="111"/>
      <c r="F2" s="111"/>
    </row>
    <row r="3" spans="1:6" ht="48" customHeight="1">
      <c r="A3" s="112" t="s">
        <v>293</v>
      </c>
      <c r="B3" s="113"/>
      <c r="C3" s="113"/>
      <c r="D3" s="113"/>
      <c r="E3" s="113"/>
      <c r="F3" s="114"/>
    </row>
    <row r="4" spans="1:6">
      <c r="A4" s="37" t="s">
        <v>41</v>
      </c>
      <c r="B4" s="37" t="s">
        <v>42</v>
      </c>
      <c r="C4" s="37" t="s">
        <v>43</v>
      </c>
      <c r="D4" s="37" t="s">
        <v>44</v>
      </c>
      <c r="E4" s="37" t="s">
        <v>45</v>
      </c>
      <c r="F4" s="37" t="s">
        <v>46</v>
      </c>
    </row>
    <row r="5" spans="1:6" ht="127.5">
      <c r="A5" s="19" t="s">
        <v>256</v>
      </c>
      <c r="B5" s="6" t="s">
        <v>9</v>
      </c>
      <c r="C5" s="14">
        <v>113.91</v>
      </c>
      <c r="D5" s="19" t="s">
        <v>26</v>
      </c>
      <c r="E5" s="14">
        <v>153.84</v>
      </c>
      <c r="F5" s="20">
        <f>C5*E5</f>
        <v>17523.914400000001</v>
      </c>
    </row>
    <row r="6" spans="1:6" ht="105">
      <c r="A6" s="19" t="s">
        <v>11</v>
      </c>
      <c r="B6" s="20" t="s">
        <v>83</v>
      </c>
      <c r="C6" s="14">
        <v>27.91</v>
      </c>
      <c r="D6" s="19" t="s">
        <v>26</v>
      </c>
      <c r="E6" s="14">
        <v>415.58</v>
      </c>
      <c r="F6" s="20">
        <f t="shared" ref="F6:F19" si="0">C6*E6</f>
        <v>11598.837799999999</v>
      </c>
    </row>
    <row r="7" spans="1:6" ht="90">
      <c r="A7" s="19" t="s">
        <v>112</v>
      </c>
      <c r="B7" s="20" t="s">
        <v>84</v>
      </c>
      <c r="C7" s="14">
        <v>45.78</v>
      </c>
      <c r="D7" s="16" t="s">
        <v>26</v>
      </c>
      <c r="E7" s="14">
        <v>1438.96</v>
      </c>
      <c r="F7" s="20">
        <f t="shared" si="0"/>
        <v>65875.588799999998</v>
      </c>
    </row>
    <row r="8" spans="1:6" customFormat="1" ht="127.5">
      <c r="A8" s="5" t="s">
        <v>15</v>
      </c>
      <c r="B8" s="11" t="s">
        <v>16</v>
      </c>
      <c r="C8" s="7">
        <v>46.02</v>
      </c>
      <c r="D8" s="7" t="s">
        <v>10</v>
      </c>
      <c r="E8" s="7">
        <v>4858.76</v>
      </c>
      <c r="F8" s="20">
        <f t="shared" si="0"/>
        <v>223600.13520000002</v>
      </c>
    </row>
    <row r="9" spans="1:6" ht="60">
      <c r="A9" s="19" t="s">
        <v>257</v>
      </c>
      <c r="B9" s="43" t="s">
        <v>122</v>
      </c>
      <c r="C9" s="52">
        <v>24.67</v>
      </c>
      <c r="D9" s="52" t="s">
        <v>26</v>
      </c>
      <c r="E9" s="14">
        <v>5891.97</v>
      </c>
      <c r="F9" s="20">
        <f t="shared" si="0"/>
        <v>145354.89990000002</v>
      </c>
    </row>
    <row r="10" spans="1:6" ht="105">
      <c r="A10" s="19" t="s">
        <v>130</v>
      </c>
      <c r="B10" s="43" t="s">
        <v>100</v>
      </c>
      <c r="C10" s="52">
        <v>10.01</v>
      </c>
      <c r="D10" s="9" t="s">
        <v>26</v>
      </c>
      <c r="E10" s="52">
        <v>6092.63</v>
      </c>
      <c r="F10" s="20">
        <f t="shared" si="0"/>
        <v>60987.226300000002</v>
      </c>
    </row>
    <row r="11" spans="1:6">
      <c r="A11" s="131" t="s">
        <v>258</v>
      </c>
      <c r="B11" s="133" t="s">
        <v>102</v>
      </c>
      <c r="C11" s="14">
        <v>1.5149999999999999</v>
      </c>
      <c r="D11" s="12" t="s">
        <v>103</v>
      </c>
      <c r="E11" s="14">
        <v>79086.94</v>
      </c>
      <c r="F11" s="20">
        <f t="shared" si="0"/>
        <v>119816.7141</v>
      </c>
    </row>
    <row r="12" spans="1:6">
      <c r="A12" s="132"/>
      <c r="B12" s="134"/>
      <c r="C12" s="14">
        <v>1.8520000000000001</v>
      </c>
      <c r="D12" s="12" t="s">
        <v>103</v>
      </c>
      <c r="E12" s="14">
        <v>77259.94</v>
      </c>
      <c r="F12" s="20">
        <f t="shared" si="0"/>
        <v>143085.40888</v>
      </c>
    </row>
    <row r="13" spans="1:6" ht="45">
      <c r="A13" s="19" t="s">
        <v>125</v>
      </c>
      <c r="B13" s="90" t="s">
        <v>18</v>
      </c>
      <c r="C13" s="52">
        <v>90.61</v>
      </c>
      <c r="D13" s="9" t="s">
        <v>22</v>
      </c>
      <c r="E13" s="52">
        <v>184.61</v>
      </c>
      <c r="F13" s="20">
        <f t="shared" si="0"/>
        <v>16727.5121</v>
      </c>
    </row>
    <row r="14" spans="1:6" customFormat="1">
      <c r="A14" s="5">
        <v>10</v>
      </c>
      <c r="B14" s="55" t="s">
        <v>69</v>
      </c>
      <c r="C14" s="7"/>
      <c r="D14" s="8"/>
      <c r="E14" s="61"/>
      <c r="F14" s="20">
        <f t="shared" si="0"/>
        <v>0</v>
      </c>
    </row>
    <row r="15" spans="1:6" customFormat="1" ht="15.75">
      <c r="A15" s="5" t="s">
        <v>24</v>
      </c>
      <c r="B15" s="55" t="s">
        <v>107</v>
      </c>
      <c r="C15" s="7">
        <v>34.700000000000003</v>
      </c>
      <c r="D15" s="7" t="s">
        <v>10</v>
      </c>
      <c r="E15" s="7">
        <v>893.67</v>
      </c>
      <c r="F15" s="20">
        <f t="shared" si="0"/>
        <v>31010.349000000002</v>
      </c>
    </row>
    <row r="16" spans="1:6" customFormat="1" ht="15.75">
      <c r="A16" s="5" t="s">
        <v>71</v>
      </c>
      <c r="B16" s="55" t="s">
        <v>106</v>
      </c>
      <c r="C16" s="7">
        <v>27.91</v>
      </c>
      <c r="D16" s="7" t="s">
        <v>10</v>
      </c>
      <c r="E16" s="7">
        <v>378.69</v>
      </c>
      <c r="F16" s="20">
        <f t="shared" si="0"/>
        <v>10569.2379</v>
      </c>
    </row>
    <row r="17" spans="1:9" customFormat="1" ht="14.25" customHeight="1">
      <c r="A17" s="5" t="s">
        <v>27</v>
      </c>
      <c r="B17" s="55" t="s">
        <v>108</v>
      </c>
      <c r="C17" s="7">
        <v>69.400000000000006</v>
      </c>
      <c r="D17" s="7" t="s">
        <v>32</v>
      </c>
      <c r="E17" s="7">
        <v>496.4</v>
      </c>
      <c r="F17" s="20">
        <f t="shared" si="0"/>
        <v>34450.160000000003</v>
      </c>
      <c r="G17" s="27"/>
      <c r="H17" s="27"/>
      <c r="I17" s="27"/>
    </row>
    <row r="18" spans="1:9" customFormat="1" ht="14.25" customHeight="1">
      <c r="A18" s="5" t="s">
        <v>30</v>
      </c>
      <c r="B18" s="55" t="s">
        <v>109</v>
      </c>
      <c r="C18" s="7">
        <v>45.78</v>
      </c>
      <c r="D18" s="7" t="s">
        <v>10</v>
      </c>
      <c r="E18" s="7">
        <v>819.59</v>
      </c>
      <c r="F18" s="20">
        <f t="shared" si="0"/>
        <v>37520.830200000004</v>
      </c>
    </row>
    <row r="19" spans="1:9" customFormat="1" ht="14.25" customHeight="1">
      <c r="A19" s="5" t="s">
        <v>33</v>
      </c>
      <c r="B19" s="55" t="s">
        <v>110</v>
      </c>
      <c r="C19" s="7">
        <v>113.91</v>
      </c>
      <c r="D19" s="7" t="s">
        <v>32</v>
      </c>
      <c r="E19" s="7">
        <v>177.1</v>
      </c>
      <c r="F19" s="20">
        <f t="shared" si="0"/>
        <v>20173.460999999999</v>
      </c>
      <c r="G19" s="27"/>
      <c r="H19" s="27"/>
      <c r="I19" s="27"/>
    </row>
    <row r="20" spans="1:9" customFormat="1" ht="16.5" customHeight="1">
      <c r="A20" s="5"/>
      <c r="B20" s="135" t="s">
        <v>37</v>
      </c>
      <c r="C20" s="136"/>
      <c r="D20" s="136"/>
      <c r="E20" s="137"/>
      <c r="F20" s="61">
        <f>SUM(F5:F19)</f>
        <v>938294.27558000013</v>
      </c>
      <c r="G20" s="27"/>
      <c r="H20" s="27"/>
      <c r="I20" s="27"/>
    </row>
    <row r="21" spans="1:9">
      <c r="D21" s="130" t="s">
        <v>126</v>
      </c>
      <c r="E21" s="130"/>
      <c r="F21" s="130"/>
    </row>
    <row r="22" spans="1:9" ht="15" customHeight="1">
      <c r="D22" s="130"/>
      <c r="E22" s="130"/>
      <c r="F22" s="130"/>
    </row>
    <row r="23" spans="1:9">
      <c r="D23" s="130"/>
      <c r="E23" s="130"/>
      <c r="F23" s="130"/>
    </row>
    <row r="24" spans="1:9">
      <c r="D24" s="130"/>
      <c r="E24" s="130"/>
      <c r="F24" s="130"/>
    </row>
    <row r="25" spans="1:9">
      <c r="D25" s="130"/>
      <c r="E25" s="130"/>
      <c r="F25" s="130"/>
    </row>
    <row r="26" spans="1:9" ht="14.25" customHeight="1">
      <c r="D26" s="130"/>
      <c r="E26" s="130"/>
      <c r="F26" s="130"/>
    </row>
    <row r="27" spans="1:9" ht="9.75" customHeight="1"/>
  </sheetData>
  <mergeCells count="7">
    <mergeCell ref="D21:F26"/>
    <mergeCell ref="A1:F1"/>
    <mergeCell ref="A2:F2"/>
    <mergeCell ref="A3:F3"/>
    <mergeCell ref="A11:A12"/>
    <mergeCell ref="B11:B12"/>
    <mergeCell ref="B20:E20"/>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28"/>
  <sheetViews>
    <sheetView workbookViewId="0">
      <selection activeCell="A3" sqref="A3:F3"/>
    </sheetView>
  </sheetViews>
  <sheetFormatPr defaultRowHeight="33" customHeight="1"/>
  <cols>
    <col min="1" max="1" width="9.140625" style="40"/>
    <col min="2" max="2" width="42.85546875" style="38" customWidth="1"/>
    <col min="3" max="3" width="9.140625" style="15"/>
    <col min="4" max="4" width="9.140625" style="41"/>
    <col min="5" max="5" width="9.140625" style="15"/>
    <col min="6" max="6" width="16.42578125" style="42" customWidth="1"/>
    <col min="7" max="16384" width="9.140625" style="15"/>
  </cols>
  <sheetData>
    <row r="1" spans="1:6" ht="18.75">
      <c r="A1" s="111" t="s">
        <v>0</v>
      </c>
      <c r="B1" s="111"/>
      <c r="C1" s="111"/>
      <c r="D1" s="111"/>
      <c r="E1" s="111"/>
      <c r="F1" s="111"/>
    </row>
    <row r="2" spans="1:6" ht="18.75">
      <c r="A2" s="111" t="s">
        <v>39</v>
      </c>
      <c r="B2" s="111"/>
      <c r="C2" s="111"/>
      <c r="D2" s="111"/>
      <c r="E2" s="111"/>
      <c r="F2" s="111"/>
    </row>
    <row r="3" spans="1:6" ht="42.75" customHeight="1">
      <c r="A3" s="112" t="s">
        <v>135</v>
      </c>
      <c r="B3" s="113"/>
      <c r="C3" s="113"/>
      <c r="D3" s="113"/>
      <c r="E3" s="113"/>
      <c r="F3" s="114"/>
    </row>
    <row r="4" spans="1:6" ht="15">
      <c r="A4" s="37" t="s">
        <v>41</v>
      </c>
      <c r="B4" s="37" t="s">
        <v>42</v>
      </c>
      <c r="C4" s="37" t="s">
        <v>43</v>
      </c>
      <c r="D4" s="37" t="s">
        <v>44</v>
      </c>
      <c r="E4" s="37" t="s">
        <v>45</v>
      </c>
      <c r="F4" s="37" t="s">
        <v>46</v>
      </c>
    </row>
    <row r="5" spans="1:6" ht="30">
      <c r="A5" s="19">
        <v>1</v>
      </c>
      <c r="B5" s="43" t="s">
        <v>79</v>
      </c>
      <c r="C5" s="9">
        <v>4</v>
      </c>
      <c r="D5" s="9" t="s">
        <v>48</v>
      </c>
      <c r="E5" s="9">
        <v>330.4</v>
      </c>
      <c r="F5" s="20">
        <f>C5*E5</f>
        <v>1321.6</v>
      </c>
    </row>
    <row r="6" spans="1:6" ht="127.5">
      <c r="A6" s="12" t="s">
        <v>136</v>
      </c>
      <c r="B6" s="6" t="s">
        <v>9</v>
      </c>
      <c r="C6" s="14">
        <v>83.27</v>
      </c>
      <c r="D6" s="19" t="s">
        <v>26</v>
      </c>
      <c r="E6" s="14">
        <v>153.84</v>
      </c>
      <c r="F6" s="20">
        <f t="shared" ref="F6:F21" si="0">C6*E6</f>
        <v>12810.256799999999</v>
      </c>
    </row>
    <row r="7" spans="1:6" ht="105">
      <c r="A7" s="12" t="s">
        <v>94</v>
      </c>
      <c r="B7" s="20" t="s">
        <v>83</v>
      </c>
      <c r="C7" s="14">
        <v>8.6</v>
      </c>
      <c r="D7" s="19" t="s">
        <v>26</v>
      </c>
      <c r="E7" s="14">
        <v>415.58</v>
      </c>
      <c r="F7" s="20">
        <f t="shared" si="0"/>
        <v>3573.9879999999998</v>
      </c>
    </row>
    <row r="8" spans="1:6" ht="90">
      <c r="A8" s="12" t="s">
        <v>95</v>
      </c>
      <c r="B8" s="20" t="s">
        <v>84</v>
      </c>
      <c r="C8" s="14">
        <v>14.45</v>
      </c>
      <c r="D8" s="16" t="s">
        <v>26</v>
      </c>
      <c r="E8" s="14">
        <v>1438.96</v>
      </c>
      <c r="F8" s="20">
        <f t="shared" si="0"/>
        <v>20792.971999999998</v>
      </c>
    </row>
    <row r="9" spans="1:6" ht="102">
      <c r="A9" s="63" t="s">
        <v>96</v>
      </c>
      <c r="B9" s="45" t="s">
        <v>57</v>
      </c>
      <c r="C9" s="32">
        <v>10.55</v>
      </c>
      <c r="D9" s="32" t="s">
        <v>58</v>
      </c>
      <c r="E9" s="33">
        <v>4492.3599999999997</v>
      </c>
      <c r="F9" s="20">
        <f t="shared" si="0"/>
        <v>47394.398000000001</v>
      </c>
    </row>
    <row r="10" spans="1:6" ht="120">
      <c r="A10" s="12" t="s">
        <v>137</v>
      </c>
      <c r="B10" s="20" t="s">
        <v>60</v>
      </c>
      <c r="C10" s="14">
        <v>26.55</v>
      </c>
      <c r="D10" s="16" t="s">
        <v>26</v>
      </c>
      <c r="E10" s="14">
        <v>2873.96</v>
      </c>
      <c r="F10" s="20">
        <f t="shared" si="0"/>
        <v>76303.638000000006</v>
      </c>
    </row>
    <row r="11" spans="1:6" ht="90">
      <c r="A11" s="12" t="s">
        <v>61</v>
      </c>
      <c r="B11" s="13" t="s">
        <v>62</v>
      </c>
      <c r="C11" s="14">
        <v>188.2</v>
      </c>
      <c r="D11" s="7" t="s">
        <v>19</v>
      </c>
      <c r="E11" s="14">
        <v>293.85000000000002</v>
      </c>
      <c r="F11" s="20">
        <f t="shared" si="0"/>
        <v>55302.57</v>
      </c>
    </row>
    <row r="12" spans="1:6" ht="105">
      <c r="A12" s="12" t="s">
        <v>138</v>
      </c>
      <c r="B12" s="20" t="s">
        <v>100</v>
      </c>
      <c r="C12" s="64">
        <v>17.2</v>
      </c>
      <c r="D12" s="19" t="s">
        <v>26</v>
      </c>
      <c r="E12" s="14">
        <v>6092.63</v>
      </c>
      <c r="F12" s="20">
        <f t="shared" si="0"/>
        <v>104793.236</v>
      </c>
    </row>
    <row r="13" spans="1:6" ht="120">
      <c r="A13" s="12" t="s">
        <v>139</v>
      </c>
      <c r="B13" s="13" t="s">
        <v>102</v>
      </c>
      <c r="C13" s="14">
        <v>0.91900000000000004</v>
      </c>
      <c r="D13" s="12" t="s">
        <v>103</v>
      </c>
      <c r="E13" s="14">
        <v>77259.94</v>
      </c>
      <c r="F13" s="20">
        <f t="shared" si="0"/>
        <v>71001.884860000006</v>
      </c>
    </row>
    <row r="14" spans="1:6" ht="45">
      <c r="A14" s="19" t="s">
        <v>140</v>
      </c>
      <c r="B14" s="9" t="s">
        <v>18</v>
      </c>
      <c r="C14" s="52">
        <v>37.64</v>
      </c>
      <c r="D14" s="9" t="s">
        <v>22</v>
      </c>
      <c r="E14" s="52">
        <v>184.61</v>
      </c>
      <c r="F14" s="20">
        <f t="shared" si="0"/>
        <v>6948.7204000000011</v>
      </c>
    </row>
    <row r="15" spans="1:6" ht="15">
      <c r="A15" s="19"/>
      <c r="B15" s="9"/>
      <c r="C15" s="52">
        <v>1</v>
      </c>
      <c r="D15" s="9" t="s">
        <v>105</v>
      </c>
      <c r="E15" s="52">
        <v>6188</v>
      </c>
      <c r="F15" s="20">
        <f t="shared" si="0"/>
        <v>6188</v>
      </c>
    </row>
    <row r="16" spans="1:6" customFormat="1" ht="18.75">
      <c r="A16" s="5">
        <v>11</v>
      </c>
      <c r="B16" s="60" t="s">
        <v>69</v>
      </c>
      <c r="C16" s="7"/>
      <c r="D16" s="8"/>
      <c r="E16" s="61"/>
      <c r="F16" s="20">
        <f t="shared" si="0"/>
        <v>0</v>
      </c>
    </row>
    <row r="17" spans="1:9" customFormat="1" ht="15.75">
      <c r="A17" s="5" t="s">
        <v>24</v>
      </c>
      <c r="B17" s="11" t="s">
        <v>107</v>
      </c>
      <c r="C17" s="7">
        <v>25.52</v>
      </c>
      <c r="D17" s="7" t="s">
        <v>10</v>
      </c>
      <c r="E17" s="7">
        <v>893.77</v>
      </c>
      <c r="F17" s="20">
        <f t="shared" si="0"/>
        <v>22809.010399999999</v>
      </c>
    </row>
    <row r="18" spans="1:9" customFormat="1" ht="15.75">
      <c r="A18" s="5" t="s">
        <v>71</v>
      </c>
      <c r="B18" s="11" t="s">
        <v>106</v>
      </c>
      <c r="C18" s="7">
        <v>8.6</v>
      </c>
      <c r="D18" s="7" t="s">
        <v>10</v>
      </c>
      <c r="E18" s="7">
        <v>378.69</v>
      </c>
      <c r="F18" s="20">
        <f t="shared" si="0"/>
        <v>3256.7339999999999</v>
      </c>
    </row>
    <row r="19" spans="1:9" customFormat="1" ht="15">
      <c r="A19" s="5" t="s">
        <v>27</v>
      </c>
      <c r="B19" s="11" t="s">
        <v>108</v>
      </c>
      <c r="C19" s="7">
        <v>24.29</v>
      </c>
      <c r="D19" s="7" t="s">
        <v>32</v>
      </c>
      <c r="E19" s="7">
        <v>496.4</v>
      </c>
      <c r="F19" s="20">
        <f t="shared" si="0"/>
        <v>12057.555999999999</v>
      </c>
      <c r="G19" s="27"/>
      <c r="H19" s="27"/>
      <c r="I19" s="27"/>
    </row>
    <row r="20" spans="1:9" customFormat="1" ht="15.75">
      <c r="A20" s="5" t="s">
        <v>30</v>
      </c>
      <c r="B20" s="11" t="s">
        <v>109</v>
      </c>
      <c r="C20" s="7">
        <v>41.01</v>
      </c>
      <c r="D20" s="7" t="s">
        <v>10</v>
      </c>
      <c r="E20" s="7">
        <v>819.59</v>
      </c>
      <c r="F20" s="20">
        <f t="shared" si="0"/>
        <v>33611.385900000001</v>
      </c>
    </row>
    <row r="21" spans="1:9" customFormat="1" ht="15">
      <c r="A21" s="5" t="s">
        <v>33</v>
      </c>
      <c r="B21" s="11" t="s">
        <v>110</v>
      </c>
      <c r="C21" s="7">
        <v>83.27</v>
      </c>
      <c r="D21" s="7" t="s">
        <v>32</v>
      </c>
      <c r="E21" s="7">
        <v>177.1</v>
      </c>
      <c r="F21" s="20">
        <f t="shared" si="0"/>
        <v>14747.116999999998</v>
      </c>
      <c r="G21" s="27"/>
      <c r="H21" s="27"/>
      <c r="I21" s="27"/>
    </row>
    <row r="22" spans="1:9" customFormat="1" ht="15">
      <c r="A22" s="5"/>
      <c r="B22" s="135" t="s">
        <v>37</v>
      </c>
      <c r="C22" s="136"/>
      <c r="D22" s="136"/>
      <c r="E22" s="137"/>
      <c r="F22" s="61">
        <f>SUM(F5:F21)</f>
        <v>492913.06735999999</v>
      </c>
      <c r="G22" s="27"/>
      <c r="H22" s="27"/>
      <c r="I22" s="27"/>
    </row>
    <row r="23" spans="1:9" customFormat="1" ht="12.75" customHeight="1">
      <c r="A23" s="65"/>
      <c r="B23" s="66"/>
      <c r="C23" s="65"/>
      <c r="D23" s="130" t="s">
        <v>126</v>
      </c>
      <c r="E23" s="130"/>
      <c r="F23" s="130"/>
    </row>
    <row r="24" spans="1:9" customFormat="1" ht="4.5" customHeight="1">
      <c r="B24" s="67"/>
      <c r="C24" s="67"/>
      <c r="D24" s="130"/>
      <c r="E24" s="130"/>
      <c r="F24" s="130"/>
    </row>
    <row r="25" spans="1:9" customFormat="1" ht="12" hidden="1" customHeight="1">
      <c r="B25" s="67"/>
      <c r="C25" s="67"/>
      <c r="D25" s="130"/>
      <c r="E25" s="130"/>
      <c r="F25" s="130"/>
    </row>
    <row r="26" spans="1:9" customFormat="1" ht="33" customHeight="1">
      <c r="B26" s="67"/>
      <c r="C26" s="67"/>
      <c r="D26" s="130"/>
      <c r="E26" s="130"/>
      <c r="F26" s="130"/>
    </row>
    <row r="27" spans="1:9" customFormat="1" ht="21.75" customHeight="1">
      <c r="B27" s="67"/>
      <c r="C27" s="67"/>
      <c r="D27" s="130"/>
      <c r="E27" s="130"/>
      <c r="F27" s="130"/>
    </row>
    <row r="28" spans="1:9" ht="33" customHeight="1">
      <c r="D28" s="130"/>
      <c r="E28" s="130"/>
      <c r="F28" s="130"/>
    </row>
  </sheetData>
  <mergeCells count="5">
    <mergeCell ref="A1:F1"/>
    <mergeCell ref="A2:F2"/>
    <mergeCell ref="A3:F3"/>
    <mergeCell ref="B22:E22"/>
    <mergeCell ref="D23:F28"/>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N28"/>
  <sheetViews>
    <sheetView topLeftCell="A7" workbookViewId="0">
      <selection activeCell="I5" sqref="I5"/>
    </sheetView>
  </sheetViews>
  <sheetFormatPr defaultRowHeight="15"/>
  <cols>
    <col min="1" max="1" width="7.7109375" customWidth="1"/>
    <col min="2" max="2" width="46.140625" customWidth="1"/>
    <col min="3" max="3" width="9.85546875" hidden="1" customWidth="1"/>
    <col min="4" max="4" width="11.7109375" style="30" hidden="1" customWidth="1"/>
    <col min="5" max="5" width="8.28515625" style="30" customWidth="1"/>
    <col min="6" max="6" width="9.28515625" customWidth="1"/>
    <col min="7" max="7" width="9.7109375" customWidth="1"/>
    <col min="8" max="8" width="14.85546875" customWidth="1"/>
  </cols>
  <sheetData>
    <row r="1" spans="1:9" ht="21">
      <c r="A1" s="124" t="s">
        <v>0</v>
      </c>
      <c r="B1" s="124"/>
      <c r="C1" s="124"/>
      <c r="D1" s="124"/>
      <c r="E1" s="124"/>
      <c r="F1" s="124"/>
      <c r="G1" s="124"/>
      <c r="H1" s="124"/>
      <c r="I1" s="1"/>
    </row>
    <row r="2" spans="1:9" ht="27" customHeight="1">
      <c r="A2" s="125" t="s">
        <v>294</v>
      </c>
      <c r="B2" s="126"/>
      <c r="C2" s="126"/>
      <c r="D2" s="126"/>
      <c r="E2" s="126"/>
      <c r="F2" s="126"/>
      <c r="G2" s="126"/>
      <c r="H2" s="126"/>
      <c r="I2" s="2"/>
    </row>
    <row r="3" spans="1:9">
      <c r="A3" s="3" t="s">
        <v>2</v>
      </c>
      <c r="B3" s="3" t="s">
        <v>3</v>
      </c>
      <c r="C3" s="4">
        <v>1</v>
      </c>
      <c r="D3" s="4" t="s">
        <v>4</v>
      </c>
      <c r="E3" s="4" t="s">
        <v>5</v>
      </c>
      <c r="F3" s="4" t="s">
        <v>6</v>
      </c>
      <c r="G3" s="4" t="s">
        <v>7</v>
      </c>
      <c r="H3" s="4" t="s">
        <v>4</v>
      </c>
    </row>
    <row r="4" spans="1:9" s="15" customFormat="1" ht="30">
      <c r="A4" s="19">
        <v>1</v>
      </c>
      <c r="B4" s="43" t="s">
        <v>92</v>
      </c>
      <c r="C4" s="9">
        <v>7</v>
      </c>
      <c r="D4" s="9" t="s">
        <v>48</v>
      </c>
      <c r="E4" s="9">
        <v>42.49</v>
      </c>
      <c r="F4" s="9" t="s">
        <v>48</v>
      </c>
      <c r="G4" s="9">
        <v>878.79</v>
      </c>
      <c r="H4" s="9">
        <f>E4*G4</f>
        <v>37339.787100000001</v>
      </c>
    </row>
    <row r="5" spans="1:9" ht="127.5">
      <c r="A5" s="5" t="s">
        <v>93</v>
      </c>
      <c r="B5" s="6" t="s">
        <v>9</v>
      </c>
      <c r="C5" s="7">
        <v>76.400000000000006</v>
      </c>
      <c r="D5" s="8">
        <f>C5*G5</f>
        <v>11753.376000000002</v>
      </c>
      <c r="E5" s="8">
        <v>5.44</v>
      </c>
      <c r="F5" s="7" t="s">
        <v>10</v>
      </c>
      <c r="G5" s="7">
        <v>153.84</v>
      </c>
      <c r="H5" s="9">
        <f t="shared" ref="H5:H21" si="0">E5*G5</f>
        <v>836.88960000000009</v>
      </c>
    </row>
    <row r="6" spans="1:9" ht="89.25">
      <c r="A6" s="5" t="s">
        <v>94</v>
      </c>
      <c r="B6" s="10" t="s">
        <v>12</v>
      </c>
      <c r="C6" s="7"/>
      <c r="D6" s="7"/>
      <c r="E6" s="8">
        <v>0.45</v>
      </c>
      <c r="F6" s="7" t="s">
        <v>10</v>
      </c>
      <c r="G6" s="7">
        <v>415.58</v>
      </c>
      <c r="H6" s="9">
        <f t="shared" si="0"/>
        <v>187.011</v>
      </c>
    </row>
    <row r="7" spans="1:9" ht="76.5">
      <c r="A7" s="5" t="s">
        <v>95</v>
      </c>
      <c r="B7" s="11" t="s">
        <v>14</v>
      </c>
      <c r="C7" s="7"/>
      <c r="D7" s="7"/>
      <c r="E7" s="8">
        <v>0.76</v>
      </c>
      <c r="F7" s="7" t="s">
        <v>10</v>
      </c>
      <c r="G7" s="7">
        <v>1438.96</v>
      </c>
      <c r="H7" s="9">
        <f t="shared" si="0"/>
        <v>1093.6096</v>
      </c>
    </row>
    <row r="8" spans="1:9" ht="102">
      <c r="A8" s="44" t="s">
        <v>96</v>
      </c>
      <c r="B8" s="45" t="s">
        <v>57</v>
      </c>
      <c r="C8" s="32">
        <v>6.8</v>
      </c>
      <c r="D8" s="32" t="s">
        <v>58</v>
      </c>
      <c r="E8" s="46">
        <v>14.74</v>
      </c>
      <c r="F8" s="7" t="s">
        <v>10</v>
      </c>
      <c r="G8" s="47">
        <v>4492.3599999999997</v>
      </c>
      <c r="H8" s="9">
        <f t="shared" si="0"/>
        <v>66217.386400000003</v>
      </c>
    </row>
    <row r="9" spans="1:9" ht="51">
      <c r="A9" s="44" t="s">
        <v>97</v>
      </c>
      <c r="B9" s="48" t="s">
        <v>98</v>
      </c>
      <c r="C9" s="49">
        <v>32.96</v>
      </c>
      <c r="D9" s="32" t="s">
        <v>58</v>
      </c>
      <c r="E9" s="50">
        <v>4.97</v>
      </c>
      <c r="F9" s="7" t="s">
        <v>10</v>
      </c>
      <c r="G9" s="51">
        <v>2873.96</v>
      </c>
      <c r="H9" s="9">
        <f t="shared" si="0"/>
        <v>14283.581199999999</v>
      </c>
    </row>
    <row r="10" spans="1:9" s="15" customFormat="1" ht="75">
      <c r="A10" s="12" t="s">
        <v>61</v>
      </c>
      <c r="B10" s="13" t="s">
        <v>62</v>
      </c>
      <c r="C10" s="14">
        <v>10</v>
      </c>
      <c r="D10" s="12" t="s">
        <v>22</v>
      </c>
      <c r="E10" s="14">
        <v>9.41</v>
      </c>
      <c r="F10" s="7" t="s">
        <v>19</v>
      </c>
      <c r="G10" s="51">
        <v>293.85000000000002</v>
      </c>
      <c r="H10" s="9">
        <f t="shared" si="0"/>
        <v>2765.1285000000003</v>
      </c>
    </row>
    <row r="11" spans="1:9" s="15" customFormat="1" ht="90">
      <c r="A11" s="19" t="s">
        <v>99</v>
      </c>
      <c r="B11" s="43" t="s">
        <v>100</v>
      </c>
      <c r="C11" s="52">
        <v>14.16</v>
      </c>
      <c r="D11" s="9" t="s">
        <v>26</v>
      </c>
      <c r="E11" s="15">
        <v>49.5</v>
      </c>
      <c r="F11" s="53" t="s">
        <v>10</v>
      </c>
      <c r="G11" s="13">
        <v>6092.63</v>
      </c>
      <c r="H11" s="9">
        <f t="shared" si="0"/>
        <v>301585.185</v>
      </c>
    </row>
    <row r="12" spans="1:9" s="15" customFormat="1">
      <c r="A12" s="138" t="s">
        <v>101</v>
      </c>
      <c r="B12" s="140" t="s">
        <v>102</v>
      </c>
      <c r="C12" s="52"/>
      <c r="D12" s="9"/>
      <c r="E12" s="18">
        <v>2.1629999999999998</v>
      </c>
      <c r="F12" s="18" t="s">
        <v>103</v>
      </c>
      <c r="G12" s="52">
        <v>79086.94</v>
      </c>
      <c r="H12" s="9">
        <f t="shared" si="0"/>
        <v>171065.05121999999</v>
      </c>
    </row>
    <row r="13" spans="1:9">
      <c r="A13" s="139"/>
      <c r="B13" s="141"/>
      <c r="C13" s="52">
        <v>5.093</v>
      </c>
      <c r="D13" s="9" t="s">
        <v>103</v>
      </c>
      <c r="E13" s="46">
        <v>2.6429999999999998</v>
      </c>
      <c r="F13" s="18" t="s">
        <v>103</v>
      </c>
      <c r="G13" s="52">
        <v>77259.94</v>
      </c>
      <c r="H13" s="9">
        <f t="shared" si="0"/>
        <v>204198.02142</v>
      </c>
    </row>
    <row r="14" spans="1:9" ht="38.25">
      <c r="A14" s="5" t="s">
        <v>104</v>
      </c>
      <c r="B14" s="11" t="s">
        <v>18</v>
      </c>
      <c r="C14" s="7"/>
      <c r="D14" s="7"/>
      <c r="E14" s="8">
        <v>4.46</v>
      </c>
      <c r="F14" s="7" t="s">
        <v>19</v>
      </c>
      <c r="G14" s="7">
        <v>184.61</v>
      </c>
      <c r="H14" s="9">
        <f t="shared" si="0"/>
        <v>823.36060000000009</v>
      </c>
    </row>
    <row r="15" spans="1:9">
      <c r="A15" s="5"/>
      <c r="B15" s="11"/>
      <c r="C15" s="7"/>
      <c r="D15" s="7"/>
      <c r="E15" s="54">
        <v>1</v>
      </c>
      <c r="F15" s="53" t="s">
        <v>105</v>
      </c>
      <c r="G15" s="7">
        <v>5000</v>
      </c>
      <c r="H15" s="9">
        <f t="shared" si="0"/>
        <v>5000</v>
      </c>
    </row>
    <row r="16" spans="1:9">
      <c r="A16" s="5">
        <v>11</v>
      </c>
      <c r="B16" s="55" t="s">
        <v>69</v>
      </c>
      <c r="C16" s="7"/>
      <c r="D16" s="8"/>
      <c r="E16" s="56"/>
      <c r="F16" s="13">
        <f t="shared" ref="F16" si="1">C16*E16</f>
        <v>0</v>
      </c>
      <c r="G16" s="57"/>
      <c r="H16" s="9">
        <f t="shared" si="0"/>
        <v>0</v>
      </c>
    </row>
    <row r="17" spans="1:14" ht="31.5" customHeight="1">
      <c r="A17" s="5" t="s">
        <v>24</v>
      </c>
      <c r="B17" s="55" t="s">
        <v>106</v>
      </c>
      <c r="C17" s="7">
        <v>3.96</v>
      </c>
      <c r="D17" s="7" t="s">
        <v>10</v>
      </c>
      <c r="E17" s="50">
        <v>0.45</v>
      </c>
      <c r="F17" s="7" t="s">
        <v>10</v>
      </c>
      <c r="G17" s="7">
        <v>378.69</v>
      </c>
      <c r="H17" s="9">
        <f t="shared" si="0"/>
        <v>170.41050000000001</v>
      </c>
    </row>
    <row r="18" spans="1:14" ht="31.5" customHeight="1">
      <c r="A18" s="5" t="s">
        <v>71</v>
      </c>
      <c r="B18" s="55" t="s">
        <v>107</v>
      </c>
      <c r="C18" s="7">
        <v>14.02</v>
      </c>
      <c r="D18" s="7" t="s">
        <v>10</v>
      </c>
      <c r="E18" s="50">
        <v>30.19</v>
      </c>
      <c r="F18" s="7" t="s">
        <v>10</v>
      </c>
      <c r="G18" s="7">
        <v>893.77</v>
      </c>
      <c r="H18" s="9">
        <f t="shared" si="0"/>
        <v>26982.916300000001</v>
      </c>
    </row>
    <row r="19" spans="1:14" ht="31.5" customHeight="1">
      <c r="A19" s="5" t="s">
        <v>27</v>
      </c>
      <c r="B19" s="55" t="s">
        <v>108</v>
      </c>
      <c r="C19" s="7">
        <v>9.9</v>
      </c>
      <c r="D19" s="7" t="s">
        <v>32</v>
      </c>
      <c r="E19" s="50">
        <v>55.83</v>
      </c>
      <c r="F19" s="7" t="s">
        <v>10</v>
      </c>
      <c r="G19" s="7">
        <v>496.4</v>
      </c>
      <c r="H19" s="9">
        <f t="shared" si="0"/>
        <v>27714.011999999999</v>
      </c>
      <c r="I19" s="27"/>
    </row>
    <row r="20" spans="1:14" ht="31.5" customHeight="1">
      <c r="A20" s="5" t="s">
        <v>30</v>
      </c>
      <c r="B20" s="55" t="s">
        <v>109</v>
      </c>
      <c r="C20" s="7">
        <v>26.01</v>
      </c>
      <c r="D20" s="7" t="s">
        <v>10</v>
      </c>
      <c r="E20" s="50">
        <v>5.73</v>
      </c>
      <c r="F20" s="7" t="s">
        <v>10</v>
      </c>
      <c r="G20" s="7">
        <v>819.59</v>
      </c>
      <c r="H20" s="9">
        <f t="shared" si="0"/>
        <v>4696.2507000000005</v>
      </c>
    </row>
    <row r="21" spans="1:14" ht="31.5" customHeight="1">
      <c r="A21" s="5" t="s">
        <v>33</v>
      </c>
      <c r="B21" s="55" t="s">
        <v>110</v>
      </c>
      <c r="C21" s="7">
        <v>54.24</v>
      </c>
      <c r="D21" s="7" t="s">
        <v>32</v>
      </c>
      <c r="E21" s="50">
        <v>5.44</v>
      </c>
      <c r="F21" s="7" t="s">
        <v>10</v>
      </c>
      <c r="G21" s="7">
        <v>177.1</v>
      </c>
      <c r="H21" s="9">
        <f t="shared" si="0"/>
        <v>963.42400000000009</v>
      </c>
      <c r="I21" s="27"/>
    </row>
    <row r="22" spans="1:14" ht="16.5" customHeight="1">
      <c r="A22" s="5"/>
      <c r="B22" s="135" t="s">
        <v>37</v>
      </c>
      <c r="C22" s="136"/>
      <c r="D22" s="136"/>
      <c r="E22" s="136"/>
      <c r="F22" s="136"/>
      <c r="G22" s="137"/>
      <c r="H22" s="59">
        <f>SUM(H4:H21)</f>
        <v>865922.02514000004</v>
      </c>
      <c r="I22" s="27"/>
    </row>
    <row r="23" spans="1:14">
      <c r="A23" s="24"/>
      <c r="B23" s="25"/>
      <c r="C23" s="25"/>
      <c r="D23" s="25"/>
      <c r="E23" s="58"/>
      <c r="F23" s="25"/>
      <c r="G23" s="25"/>
      <c r="H23" s="26"/>
      <c r="I23" s="27"/>
      <c r="J23" s="27"/>
      <c r="K23" s="27"/>
    </row>
    <row r="24" spans="1:14" ht="31.5" customHeight="1">
      <c r="A24" s="142"/>
      <c r="B24" s="142"/>
      <c r="C24" s="35"/>
      <c r="D24" s="35"/>
      <c r="E24" s="143" t="s">
        <v>38</v>
      </c>
      <c r="F24" s="143"/>
      <c r="G24" s="143"/>
      <c r="H24" s="143"/>
      <c r="I24" s="29"/>
      <c r="J24" s="29"/>
      <c r="K24" s="29"/>
      <c r="L24" s="29"/>
      <c r="M24" s="29"/>
      <c r="N24" s="29"/>
    </row>
    <row r="25" spans="1:14" ht="15.75" customHeight="1">
      <c r="E25" s="143"/>
      <c r="F25" s="143"/>
      <c r="G25" s="143"/>
      <c r="H25" s="143"/>
      <c r="I25" s="29"/>
      <c r="J25" s="29"/>
      <c r="K25" s="29"/>
      <c r="L25" s="29"/>
      <c r="M25" s="29"/>
      <c r="N25" s="29"/>
    </row>
    <row r="26" spans="1:14" ht="15.75" customHeight="1">
      <c r="E26" s="143"/>
      <c r="F26" s="143"/>
      <c r="G26" s="143"/>
      <c r="H26" s="143"/>
      <c r="I26" s="29"/>
      <c r="J26" s="29"/>
      <c r="K26" s="29"/>
      <c r="L26" s="29"/>
      <c r="M26" s="29"/>
      <c r="N26" s="29"/>
    </row>
    <row r="28" spans="1:14" ht="15.75" customHeight="1"/>
  </sheetData>
  <mergeCells count="7">
    <mergeCell ref="A24:B24"/>
    <mergeCell ref="E24:H26"/>
    <mergeCell ref="A1:H1"/>
    <mergeCell ref="A2:H2"/>
    <mergeCell ref="A12:A13"/>
    <mergeCell ref="B12:B13"/>
    <mergeCell ref="B22:G22"/>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I31"/>
  <sheetViews>
    <sheetView workbookViewId="0">
      <selection activeCell="A6" sqref="A6"/>
    </sheetView>
  </sheetViews>
  <sheetFormatPr defaultRowHeight="15"/>
  <cols>
    <col min="1" max="1" width="9.140625" style="40"/>
    <col min="2" max="2" width="42.85546875" style="38" customWidth="1"/>
    <col min="3" max="3" width="9.140625" style="15"/>
    <col min="4" max="4" width="9.140625" style="41"/>
    <col min="5" max="5" width="9.140625" style="15"/>
    <col min="6" max="6" width="16.42578125" style="42" customWidth="1"/>
    <col min="7" max="16384" width="9.140625" style="15"/>
  </cols>
  <sheetData>
    <row r="1" spans="1:9" ht="18.75">
      <c r="A1" s="111" t="s">
        <v>0</v>
      </c>
      <c r="B1" s="111"/>
      <c r="C1" s="111"/>
      <c r="D1" s="111"/>
      <c r="E1" s="111"/>
      <c r="F1" s="111"/>
    </row>
    <row r="2" spans="1:9" ht="18.75">
      <c r="A2" s="111" t="s">
        <v>39</v>
      </c>
      <c r="B2" s="111"/>
      <c r="C2" s="111"/>
      <c r="D2" s="111"/>
      <c r="E2" s="111"/>
      <c r="F2" s="111"/>
    </row>
    <row r="3" spans="1:9" ht="39.75" customHeight="1">
      <c r="A3" s="112" t="s">
        <v>295</v>
      </c>
      <c r="B3" s="113"/>
      <c r="C3" s="113"/>
      <c r="D3" s="113"/>
      <c r="E3" s="113"/>
      <c r="F3" s="114"/>
    </row>
    <row r="4" spans="1:9">
      <c r="A4" s="37" t="s">
        <v>41</v>
      </c>
      <c r="B4" s="37" t="s">
        <v>42</v>
      </c>
      <c r="C4" s="37" t="s">
        <v>43</v>
      </c>
      <c r="D4" s="37" t="s">
        <v>44</v>
      </c>
      <c r="E4" s="37" t="s">
        <v>45</v>
      </c>
      <c r="F4" s="37" t="s">
        <v>46</v>
      </c>
    </row>
    <row r="5" spans="1:9" ht="30">
      <c r="A5" s="19">
        <v>1</v>
      </c>
      <c r="B5" s="43" t="s">
        <v>92</v>
      </c>
      <c r="C5" s="9">
        <v>12.04</v>
      </c>
      <c r="D5" s="9" t="s">
        <v>48</v>
      </c>
      <c r="E5" s="9">
        <v>878.79</v>
      </c>
      <c r="F5" s="9">
        <f>C5*E5</f>
        <v>10580.631599999999</v>
      </c>
    </row>
    <row r="6" spans="1:9" ht="127.5">
      <c r="A6" s="19" t="s">
        <v>274</v>
      </c>
      <c r="B6" s="62" t="s">
        <v>9</v>
      </c>
      <c r="C6" s="14">
        <v>59.47</v>
      </c>
      <c r="D6" s="19" t="s">
        <v>26</v>
      </c>
      <c r="E6" s="14">
        <v>153.84</v>
      </c>
      <c r="F6" s="9">
        <f t="shared" ref="F6:F17" si="0">C6*E6</f>
        <v>9148.8647999999994</v>
      </c>
    </row>
    <row r="7" spans="1:9" ht="105">
      <c r="A7" s="19" t="s">
        <v>94</v>
      </c>
      <c r="B7" s="20" t="s">
        <v>83</v>
      </c>
      <c r="C7" s="14">
        <v>5.95</v>
      </c>
      <c r="D7" s="19" t="s">
        <v>26</v>
      </c>
      <c r="E7" s="14">
        <v>415.58</v>
      </c>
      <c r="F7" s="9">
        <f t="shared" si="0"/>
        <v>2472.701</v>
      </c>
    </row>
    <row r="8" spans="1:9" ht="90">
      <c r="A8" s="19" t="s">
        <v>95</v>
      </c>
      <c r="B8" s="20" t="s">
        <v>84</v>
      </c>
      <c r="C8" s="14">
        <v>9.9</v>
      </c>
      <c r="D8" s="16" t="s">
        <v>26</v>
      </c>
      <c r="E8" s="14">
        <v>1438.96</v>
      </c>
      <c r="F8" s="9">
        <f t="shared" si="0"/>
        <v>14245.704000000002</v>
      </c>
    </row>
    <row r="9" spans="1:9" ht="60">
      <c r="A9" s="19" t="s">
        <v>275</v>
      </c>
      <c r="B9" s="43" t="s">
        <v>122</v>
      </c>
      <c r="C9" s="52">
        <v>29.74</v>
      </c>
      <c r="D9" s="52" t="s">
        <v>26</v>
      </c>
      <c r="E9" s="14">
        <v>5810.71</v>
      </c>
      <c r="F9" s="9">
        <f t="shared" si="0"/>
        <v>172810.5154</v>
      </c>
    </row>
    <row r="10" spans="1:9" ht="74.25" customHeight="1">
      <c r="A10" s="19" t="s">
        <v>130</v>
      </c>
      <c r="B10" s="43" t="s">
        <v>100</v>
      </c>
      <c r="C10" s="52">
        <v>12.09</v>
      </c>
      <c r="D10" s="9" t="s">
        <v>26</v>
      </c>
      <c r="E10" s="52">
        <v>6092.63</v>
      </c>
      <c r="F10" s="9">
        <f t="shared" si="0"/>
        <v>73659.896699999998</v>
      </c>
    </row>
    <row r="11" spans="1:9" ht="78.75" customHeight="1">
      <c r="A11" s="12" t="s">
        <v>258</v>
      </c>
      <c r="B11" s="91" t="s">
        <v>102</v>
      </c>
      <c r="C11" s="14">
        <v>3.69</v>
      </c>
      <c r="D11" s="12" t="s">
        <v>103</v>
      </c>
      <c r="E11" s="14">
        <v>77259.94</v>
      </c>
      <c r="F11" s="9">
        <f t="shared" si="0"/>
        <v>285089.17859999998</v>
      </c>
    </row>
    <row r="12" spans="1:9" customFormat="1">
      <c r="A12" s="32">
        <v>8</v>
      </c>
      <c r="B12" s="92" t="s">
        <v>153</v>
      </c>
      <c r="C12" s="32"/>
      <c r="D12" s="32"/>
      <c r="E12" s="32"/>
      <c r="F12" s="9">
        <f t="shared" si="0"/>
        <v>0</v>
      </c>
    </row>
    <row r="13" spans="1:9" customFormat="1" ht="15.75">
      <c r="A13" s="93" t="s">
        <v>24</v>
      </c>
      <c r="B13" s="45" t="s">
        <v>276</v>
      </c>
      <c r="C13" s="32">
        <v>17.989999999999998</v>
      </c>
      <c r="D13" s="49" t="s">
        <v>277</v>
      </c>
      <c r="E13" s="18">
        <v>893.67</v>
      </c>
      <c r="F13" s="9">
        <f t="shared" si="0"/>
        <v>16077.123299999997</v>
      </c>
    </row>
    <row r="14" spans="1:9" customFormat="1" ht="15.75">
      <c r="A14" s="94" t="s">
        <v>71</v>
      </c>
      <c r="B14" s="45" t="s">
        <v>278</v>
      </c>
      <c r="C14" s="32">
        <v>5.95</v>
      </c>
      <c r="D14" s="49" t="s">
        <v>277</v>
      </c>
      <c r="E14" s="18">
        <v>378.69</v>
      </c>
      <c r="F14" s="9">
        <f t="shared" si="0"/>
        <v>2253.2055</v>
      </c>
    </row>
    <row r="15" spans="1:9" customFormat="1" ht="15.75">
      <c r="A15" s="94" t="s">
        <v>27</v>
      </c>
      <c r="B15" s="45" t="s">
        <v>279</v>
      </c>
      <c r="C15" s="95">
        <v>9.9</v>
      </c>
      <c r="D15" s="49" t="s">
        <v>277</v>
      </c>
      <c r="E15" s="18">
        <v>819.59</v>
      </c>
      <c r="F15" s="9">
        <f t="shared" si="0"/>
        <v>8113.9410000000007</v>
      </c>
      <c r="G15" s="27"/>
      <c r="H15" s="27"/>
      <c r="I15" s="27"/>
    </row>
    <row r="16" spans="1:9" customFormat="1" ht="15.75">
      <c r="A16" s="94" t="s">
        <v>30</v>
      </c>
      <c r="B16" s="45" t="s">
        <v>280</v>
      </c>
      <c r="C16" s="32">
        <v>35.979999999999997</v>
      </c>
      <c r="D16" s="49" t="s">
        <v>277</v>
      </c>
      <c r="E16" s="18">
        <v>496.4</v>
      </c>
      <c r="F16" s="9">
        <f t="shared" si="0"/>
        <v>17860.471999999998</v>
      </c>
      <c r="G16" s="27"/>
      <c r="H16" s="27"/>
      <c r="I16" s="27"/>
    </row>
    <row r="17" spans="1:9" customFormat="1" ht="15.75">
      <c r="A17" s="94" t="s">
        <v>33</v>
      </c>
      <c r="B17" s="45" t="s">
        <v>164</v>
      </c>
      <c r="C17" s="33">
        <v>59.47</v>
      </c>
      <c r="D17" s="49" t="s">
        <v>277</v>
      </c>
      <c r="E17" s="18">
        <v>177.1</v>
      </c>
      <c r="F17" s="9">
        <f t="shared" si="0"/>
        <v>10532.136999999999</v>
      </c>
      <c r="G17" s="27"/>
      <c r="H17" s="27"/>
      <c r="I17" s="27"/>
    </row>
    <row r="18" spans="1:9" ht="14.25" customHeight="1">
      <c r="A18" s="5"/>
      <c r="B18" s="135" t="s">
        <v>37</v>
      </c>
      <c r="C18" s="136"/>
      <c r="D18" s="136"/>
      <c r="E18" s="137"/>
      <c r="F18" s="61">
        <f>SUM(F5:F17)</f>
        <v>622844.37089999986</v>
      </c>
    </row>
    <row r="19" spans="1:9" ht="9.75" customHeight="1">
      <c r="D19" s="130" t="s">
        <v>126</v>
      </c>
      <c r="E19" s="130"/>
      <c r="F19" s="130"/>
    </row>
    <row r="20" spans="1:9">
      <c r="D20" s="130"/>
      <c r="E20" s="130"/>
      <c r="F20" s="130"/>
    </row>
    <row r="21" spans="1:9">
      <c r="D21" s="130"/>
      <c r="E21" s="130"/>
      <c r="F21" s="130"/>
    </row>
    <row r="22" spans="1:9">
      <c r="D22" s="130"/>
      <c r="E22" s="130"/>
      <c r="F22" s="130"/>
    </row>
    <row r="23" spans="1:9">
      <c r="D23" s="130"/>
      <c r="E23" s="130"/>
      <c r="F23" s="130"/>
    </row>
    <row r="24" spans="1:9">
      <c r="D24" s="130"/>
      <c r="E24" s="130"/>
      <c r="F24" s="130"/>
    </row>
    <row r="31" spans="1:9">
      <c r="A31" s="15"/>
      <c r="B31" s="15"/>
      <c r="D31" s="15"/>
      <c r="F31" s="15"/>
    </row>
  </sheetData>
  <mergeCells count="5">
    <mergeCell ref="A1:F1"/>
    <mergeCell ref="A2:F2"/>
    <mergeCell ref="A3:F3"/>
    <mergeCell ref="B18:E18"/>
    <mergeCell ref="D19:F24"/>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8" style="31" customWidth="1"/>
    <col min="2" max="2" width="48.7109375" style="31" customWidth="1"/>
    <col min="3" max="3" width="9.140625" style="31"/>
    <col min="4" max="4" width="10" style="31" customWidth="1"/>
    <col min="5" max="5" width="12" style="31" customWidth="1"/>
    <col min="6" max="6" width="22.85546875" style="31" customWidth="1"/>
    <col min="7" max="7" width="26.85546875" style="31" customWidth="1"/>
    <col min="8" max="16384" width="9.140625" style="31"/>
  </cols>
  <sheetData>
    <row r="1" spans="1:6" ht="18.75">
      <c r="A1" s="121" t="s">
        <v>0</v>
      </c>
      <c r="B1" s="122"/>
      <c r="C1" s="122"/>
      <c r="D1" s="122"/>
      <c r="E1" s="122"/>
      <c r="F1" s="123"/>
    </row>
    <row r="2" spans="1:6" ht="18.75">
      <c r="A2" s="121" t="s">
        <v>39</v>
      </c>
      <c r="B2" s="122"/>
      <c r="C2" s="122"/>
      <c r="D2" s="122"/>
      <c r="E2" s="122"/>
      <c r="F2" s="123"/>
    </row>
    <row r="3" spans="1:6" ht="26.25" customHeight="1">
      <c r="A3" s="112" t="s">
        <v>40</v>
      </c>
      <c r="B3" s="113"/>
      <c r="C3" s="113"/>
      <c r="D3" s="113"/>
      <c r="E3" s="113"/>
      <c r="F3" s="114"/>
    </row>
    <row r="4" spans="1:6" ht="32.25" customHeight="1">
      <c r="A4" s="32" t="s">
        <v>41</v>
      </c>
      <c r="B4" s="32" t="s">
        <v>42</v>
      </c>
      <c r="C4" s="32" t="s">
        <v>43</v>
      </c>
      <c r="D4" s="32" t="s">
        <v>44</v>
      </c>
      <c r="E4" s="32" t="s">
        <v>45</v>
      </c>
      <c r="F4" s="32" t="s">
        <v>46</v>
      </c>
    </row>
    <row r="5" spans="1:6" ht="39.75" customHeight="1">
      <c r="A5" s="32">
        <v>1</v>
      </c>
      <c r="B5" s="32" t="s">
        <v>47</v>
      </c>
      <c r="C5" s="32">
        <v>5</v>
      </c>
      <c r="D5" s="32" t="s">
        <v>48</v>
      </c>
      <c r="E5" s="32">
        <v>330.4</v>
      </c>
      <c r="F5" s="32">
        <f>C5*E5</f>
        <v>1652</v>
      </c>
    </row>
    <row r="6" spans="1:6" ht="127.5">
      <c r="A6" s="32" t="s">
        <v>49</v>
      </c>
      <c r="B6" s="32" t="s">
        <v>50</v>
      </c>
      <c r="C6" s="32">
        <v>224.51</v>
      </c>
      <c r="D6" s="32" t="s">
        <v>51</v>
      </c>
      <c r="E6" s="32">
        <v>153.84</v>
      </c>
      <c r="F6" s="32">
        <f t="shared" ref="F6:F19" si="0">C6*E6</f>
        <v>34538.618399999999</v>
      </c>
    </row>
    <row r="7" spans="1:6" ht="102">
      <c r="A7" s="32" t="s">
        <v>52</v>
      </c>
      <c r="B7" s="32" t="s">
        <v>53</v>
      </c>
      <c r="C7" s="32">
        <v>22.68</v>
      </c>
      <c r="D7" s="32" t="s">
        <v>51</v>
      </c>
      <c r="E7" s="32">
        <v>415.58</v>
      </c>
      <c r="F7" s="32">
        <f t="shared" si="0"/>
        <v>9425.3544000000002</v>
      </c>
    </row>
    <row r="8" spans="1:6" ht="76.5">
      <c r="A8" s="32" t="s">
        <v>54</v>
      </c>
      <c r="B8" s="32" t="s">
        <v>55</v>
      </c>
      <c r="C8" s="32">
        <v>38.1</v>
      </c>
      <c r="D8" s="32" t="s">
        <v>51</v>
      </c>
      <c r="E8" s="32">
        <v>1438.96</v>
      </c>
      <c r="F8" s="32">
        <f t="shared" si="0"/>
        <v>54824.376000000004</v>
      </c>
    </row>
    <row r="9" spans="1:6" ht="114.75">
      <c r="A9" s="32" t="s">
        <v>56</v>
      </c>
      <c r="B9" s="32" t="s">
        <v>57</v>
      </c>
      <c r="C9" s="32">
        <v>32.880000000000003</v>
      </c>
      <c r="D9" s="32" t="s">
        <v>58</v>
      </c>
      <c r="E9" s="32">
        <v>5444.32</v>
      </c>
      <c r="F9" s="32">
        <f t="shared" si="0"/>
        <v>179009.24160000001</v>
      </c>
    </row>
    <row r="10" spans="1:6" ht="102">
      <c r="A10" s="32" t="s">
        <v>59</v>
      </c>
      <c r="B10" s="32" t="s">
        <v>60</v>
      </c>
      <c r="C10" s="32">
        <v>79.819999999999993</v>
      </c>
      <c r="D10" s="32" t="s">
        <v>58</v>
      </c>
      <c r="E10" s="32">
        <v>2638.27</v>
      </c>
      <c r="F10" s="32">
        <f t="shared" si="0"/>
        <v>210586.71139999997</v>
      </c>
    </row>
    <row r="11" spans="1:6" ht="76.5">
      <c r="A11" s="32" t="s">
        <v>61</v>
      </c>
      <c r="B11" s="32" t="s">
        <v>62</v>
      </c>
      <c r="C11" s="32">
        <v>593.12</v>
      </c>
      <c r="D11" s="32" t="s">
        <v>63</v>
      </c>
      <c r="E11" s="32">
        <v>242.19</v>
      </c>
      <c r="F11" s="32">
        <f t="shared" si="0"/>
        <v>143647.7328</v>
      </c>
    </row>
    <row r="12" spans="1:6" ht="38.25">
      <c r="A12" s="32" t="s">
        <v>64</v>
      </c>
      <c r="B12" s="32" t="s">
        <v>65</v>
      </c>
      <c r="C12" s="32">
        <v>5.61</v>
      </c>
      <c r="D12" s="32" t="s">
        <v>58</v>
      </c>
      <c r="E12" s="32">
        <v>6092.63</v>
      </c>
      <c r="F12" s="32">
        <f t="shared" si="0"/>
        <v>34179.654300000002</v>
      </c>
    </row>
    <row r="13" spans="1:6" ht="102">
      <c r="A13" s="32" t="s">
        <v>66</v>
      </c>
      <c r="B13" s="32" t="s">
        <v>67</v>
      </c>
      <c r="C13" s="32">
        <v>0.44600000000000001</v>
      </c>
      <c r="D13" s="32" t="s">
        <v>68</v>
      </c>
      <c r="E13" s="32">
        <v>77259.94</v>
      </c>
      <c r="F13" s="32">
        <f t="shared" si="0"/>
        <v>34457.933239999998</v>
      </c>
    </row>
    <row r="14" spans="1:6">
      <c r="A14" s="32">
        <v>10</v>
      </c>
      <c r="B14" s="32" t="s">
        <v>69</v>
      </c>
      <c r="C14" s="32"/>
      <c r="D14" s="32"/>
      <c r="E14" s="32"/>
      <c r="F14" s="32">
        <f t="shared" si="0"/>
        <v>0</v>
      </c>
    </row>
    <row r="15" spans="1:6" ht="15.75">
      <c r="A15" s="32" t="s">
        <v>24</v>
      </c>
      <c r="B15" s="32" t="s">
        <v>70</v>
      </c>
      <c r="C15" s="32">
        <v>67.180000000000007</v>
      </c>
      <c r="D15" s="32" t="s">
        <v>10</v>
      </c>
      <c r="E15" s="32">
        <v>864.24</v>
      </c>
      <c r="F15" s="32">
        <f t="shared" si="0"/>
        <v>58059.643200000006</v>
      </c>
    </row>
    <row r="16" spans="1:6" ht="27.75" customHeight="1">
      <c r="A16" s="32" t="s">
        <v>71</v>
      </c>
      <c r="B16" s="32" t="s">
        <v>72</v>
      </c>
      <c r="C16" s="32">
        <v>22.68</v>
      </c>
      <c r="D16" s="32" t="s">
        <v>10</v>
      </c>
      <c r="E16" s="32">
        <v>408.12</v>
      </c>
      <c r="F16" s="32">
        <f t="shared" si="0"/>
        <v>9256.1615999999995</v>
      </c>
    </row>
    <row r="17" spans="1:7" ht="15.75">
      <c r="A17" s="32" t="s">
        <v>27</v>
      </c>
      <c r="B17" s="32" t="s">
        <v>73</v>
      </c>
      <c r="C17" s="32">
        <v>34.42</v>
      </c>
      <c r="D17" s="32" t="s">
        <v>10</v>
      </c>
      <c r="E17" s="32">
        <v>466.97</v>
      </c>
      <c r="F17" s="32">
        <f t="shared" si="0"/>
        <v>16073.107400000003</v>
      </c>
    </row>
    <row r="18" spans="1:7" ht="15.75">
      <c r="A18" s="32" t="s">
        <v>30</v>
      </c>
      <c r="B18" s="32" t="s">
        <v>74</v>
      </c>
      <c r="C18" s="32">
        <v>117.92</v>
      </c>
      <c r="D18" s="32" t="s">
        <v>10</v>
      </c>
      <c r="E18" s="32">
        <v>788.88</v>
      </c>
      <c r="F18" s="32">
        <f t="shared" si="0"/>
        <v>93024.729600000006</v>
      </c>
    </row>
    <row r="19" spans="1:7" ht="27.75" customHeight="1">
      <c r="A19" s="32" t="s">
        <v>33</v>
      </c>
      <c r="B19" s="32" t="s">
        <v>75</v>
      </c>
      <c r="C19" s="32">
        <v>224.51</v>
      </c>
      <c r="D19" s="32" t="s">
        <v>10</v>
      </c>
      <c r="E19" s="32">
        <v>177.1</v>
      </c>
      <c r="F19" s="32">
        <f t="shared" si="0"/>
        <v>39760.720999999998</v>
      </c>
      <c r="G19" s="34"/>
    </row>
    <row r="20" spans="1:7">
      <c r="A20" s="32"/>
      <c r="B20" s="36" t="s">
        <v>76</v>
      </c>
      <c r="C20" s="32"/>
      <c r="D20" s="32"/>
      <c r="E20" s="32"/>
      <c r="F20" s="33">
        <f>SUM(F5:F19)</f>
        <v>918495.98493999999</v>
      </c>
    </row>
    <row r="23" spans="1:7" ht="50.25" customHeight="1">
      <c r="B23" s="115" t="s">
        <v>77</v>
      </c>
      <c r="C23" s="115"/>
      <c r="D23" s="115"/>
      <c r="E23" s="115"/>
      <c r="F23" s="115"/>
      <c r="G23" s="34"/>
    </row>
  </sheetData>
  <mergeCells count="4">
    <mergeCell ref="A1:F1"/>
    <mergeCell ref="A2:F2"/>
    <mergeCell ref="A3:F3"/>
    <mergeCell ref="B23:F2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20"/>
  <sheetViews>
    <sheetView topLeftCell="A12" workbookViewId="0">
      <selection activeCell="A8" sqref="A8:I8"/>
    </sheetView>
  </sheetViews>
  <sheetFormatPr defaultRowHeight="26.25" customHeight="1"/>
  <cols>
    <col min="1" max="1" width="8.7109375" customWidth="1"/>
    <col min="2" max="2" width="44.140625" customWidth="1"/>
    <col min="3" max="5" width="10.28515625" hidden="1" customWidth="1"/>
    <col min="6" max="6" width="10.28515625" customWidth="1"/>
    <col min="7" max="8" width="11.5703125" customWidth="1"/>
    <col min="9" max="9" width="12.140625" customWidth="1"/>
    <col min="11" max="11" width="9.140625" style="102"/>
  </cols>
  <sheetData>
    <row r="1" spans="1:11" ht="26.25" customHeight="1">
      <c r="A1" s="116" t="s">
        <v>0</v>
      </c>
      <c r="B1" s="117"/>
      <c r="C1" s="117"/>
      <c r="D1" s="117"/>
      <c r="E1" s="117"/>
      <c r="F1" s="117"/>
      <c r="G1" s="117"/>
      <c r="H1" s="117"/>
      <c r="I1" s="117"/>
      <c r="J1" s="101"/>
    </row>
    <row r="2" spans="1:11" ht="26.25" customHeight="1">
      <c r="A2" s="118" t="s">
        <v>39</v>
      </c>
      <c r="B2" s="119"/>
      <c r="C2" s="119"/>
      <c r="D2" s="119"/>
      <c r="E2" s="119"/>
      <c r="F2" s="119"/>
      <c r="G2" s="119"/>
      <c r="H2" s="119"/>
      <c r="I2" s="119"/>
      <c r="J2" s="101"/>
    </row>
    <row r="3" spans="1:11" ht="26.25" customHeight="1">
      <c r="A3" s="120" t="s">
        <v>282</v>
      </c>
      <c r="B3" s="120"/>
      <c r="C3" s="120"/>
      <c r="D3" s="120"/>
      <c r="E3" s="120"/>
      <c r="F3" s="120"/>
      <c r="G3" s="120"/>
      <c r="H3" s="120"/>
      <c r="I3" s="120"/>
      <c r="J3" s="103"/>
    </row>
    <row r="4" spans="1:11" ht="26.25" customHeight="1">
      <c r="A4" s="3" t="s">
        <v>2</v>
      </c>
      <c r="B4" s="3" t="s">
        <v>3</v>
      </c>
      <c r="C4" s="3">
        <v>3</v>
      </c>
      <c r="D4" s="3">
        <v>1</v>
      </c>
      <c r="E4" s="3">
        <v>2</v>
      </c>
      <c r="F4" s="3" t="s">
        <v>283</v>
      </c>
      <c r="G4" s="3" t="s">
        <v>44</v>
      </c>
      <c r="H4" s="3" t="s">
        <v>45</v>
      </c>
      <c r="I4" s="3" t="s">
        <v>46</v>
      </c>
    </row>
    <row r="5" spans="1:11" ht="118.5" customHeight="1">
      <c r="A5" s="5" t="s">
        <v>8</v>
      </c>
      <c r="B5" s="11" t="s">
        <v>50</v>
      </c>
      <c r="C5" s="76">
        <v>80.72</v>
      </c>
      <c r="D5" s="76">
        <v>11.23</v>
      </c>
      <c r="E5" s="76">
        <v>20.8</v>
      </c>
      <c r="F5" s="5">
        <v>79.8</v>
      </c>
      <c r="G5" s="7" t="s">
        <v>51</v>
      </c>
      <c r="H5" s="7">
        <v>153.84</v>
      </c>
      <c r="I5" s="104">
        <f>H5*F5</f>
        <v>12276.432000000001</v>
      </c>
      <c r="K5" s="102">
        <f>19.57+28.32</f>
        <v>47.89</v>
      </c>
    </row>
    <row r="6" spans="1:11" ht="63.75" customHeight="1">
      <c r="A6" s="5" t="s">
        <v>284</v>
      </c>
      <c r="B6" s="11" t="s">
        <v>285</v>
      </c>
      <c r="C6" s="76"/>
      <c r="D6" s="76"/>
      <c r="E6" s="76"/>
      <c r="F6" s="5">
        <v>26.6</v>
      </c>
      <c r="G6" s="7" t="s">
        <v>51</v>
      </c>
      <c r="H6" s="7">
        <v>415.58</v>
      </c>
      <c r="I6" s="104">
        <f t="shared" ref="I6:I15" si="0">H6*F6</f>
        <v>11054.428</v>
      </c>
    </row>
    <row r="7" spans="1:11" ht="66.75" customHeight="1">
      <c r="A7" s="5" t="s">
        <v>13</v>
      </c>
      <c r="B7" s="11" t="s">
        <v>55</v>
      </c>
      <c r="C7" s="76">
        <v>12.51</v>
      </c>
      <c r="D7" s="76">
        <v>2.0099999999999998</v>
      </c>
      <c r="E7" s="76">
        <v>3.25</v>
      </c>
      <c r="F7" s="5">
        <v>43.62</v>
      </c>
      <c r="G7" s="7" t="s">
        <v>10</v>
      </c>
      <c r="H7" s="7">
        <v>1438.96</v>
      </c>
      <c r="I7" s="104">
        <f t="shared" si="0"/>
        <v>62767.4352</v>
      </c>
      <c r="K7" s="102">
        <f>4.43+13.29</f>
        <v>17.72</v>
      </c>
    </row>
    <row r="8" spans="1:11" ht="99.75" customHeight="1">
      <c r="A8" s="5" t="s">
        <v>231</v>
      </c>
      <c r="B8" s="11" t="s">
        <v>86</v>
      </c>
      <c r="C8" s="76"/>
      <c r="D8" s="76"/>
      <c r="E8" s="76"/>
      <c r="F8" s="5">
        <v>53.2</v>
      </c>
      <c r="G8" s="7" t="s">
        <v>10</v>
      </c>
      <c r="H8" s="7">
        <v>4858.76</v>
      </c>
      <c r="I8" s="104">
        <f t="shared" si="0"/>
        <v>258486.03200000004</v>
      </c>
      <c r="K8" s="102">
        <f>1.77+14.16</f>
        <v>15.93</v>
      </c>
    </row>
    <row r="9" spans="1:11" ht="99.75" customHeight="1">
      <c r="A9" s="5" t="s">
        <v>286</v>
      </c>
      <c r="B9" s="11" t="s">
        <v>287</v>
      </c>
      <c r="C9" s="76"/>
      <c r="D9" s="76"/>
      <c r="E9" s="76"/>
      <c r="F9" s="5">
        <v>4.0199999999999996</v>
      </c>
      <c r="G9" s="7" t="s">
        <v>10</v>
      </c>
      <c r="H9" s="7">
        <v>50.82</v>
      </c>
      <c r="I9" s="104">
        <f t="shared" si="0"/>
        <v>204.29639999999998</v>
      </c>
    </row>
    <row r="10" spans="1:11" ht="26.25" customHeight="1">
      <c r="A10" s="5">
        <v>6</v>
      </c>
      <c r="B10" s="60" t="s">
        <v>69</v>
      </c>
      <c r="C10" s="76"/>
      <c r="D10" s="76"/>
      <c r="E10" s="76"/>
      <c r="F10" s="5"/>
      <c r="G10" s="7"/>
      <c r="H10" s="7"/>
      <c r="I10" s="104">
        <f t="shared" si="0"/>
        <v>0</v>
      </c>
    </row>
    <row r="11" spans="1:11" ht="26.25" customHeight="1">
      <c r="A11" s="5">
        <v>7</v>
      </c>
      <c r="B11" s="11" t="s">
        <v>288</v>
      </c>
      <c r="C11" s="76">
        <v>5.33</v>
      </c>
      <c r="D11" s="7">
        <v>1.9</v>
      </c>
      <c r="E11" s="76">
        <v>5.62</v>
      </c>
      <c r="F11" s="7">
        <v>22.87</v>
      </c>
      <c r="G11" s="7" t="s">
        <v>10</v>
      </c>
      <c r="H11" s="76">
        <v>893.67</v>
      </c>
      <c r="I11" s="104">
        <f t="shared" si="0"/>
        <v>20438.232899999999</v>
      </c>
      <c r="K11"/>
    </row>
    <row r="12" spans="1:11" ht="26.25" customHeight="1">
      <c r="A12" s="5">
        <v>8</v>
      </c>
      <c r="B12" s="11" t="s">
        <v>289</v>
      </c>
      <c r="C12" s="76">
        <v>2.62</v>
      </c>
      <c r="D12" s="7">
        <v>1.9</v>
      </c>
      <c r="E12" s="76">
        <v>4.9000000000000004</v>
      </c>
      <c r="F12" s="7">
        <v>26.6</v>
      </c>
      <c r="G12" s="7" t="s">
        <v>10</v>
      </c>
      <c r="H12" s="76">
        <v>363.98</v>
      </c>
      <c r="I12" s="104">
        <f t="shared" si="0"/>
        <v>9681.8680000000004</v>
      </c>
      <c r="K12"/>
    </row>
    <row r="13" spans="1:11" ht="26.25" customHeight="1">
      <c r="A13" s="5">
        <v>9</v>
      </c>
      <c r="B13" s="11" t="s">
        <v>290</v>
      </c>
      <c r="C13" s="76">
        <v>2.12</v>
      </c>
      <c r="D13" s="7">
        <v>1.9</v>
      </c>
      <c r="E13" s="76">
        <v>1.61</v>
      </c>
      <c r="F13" s="7">
        <v>43.62</v>
      </c>
      <c r="G13" s="7" t="s">
        <v>10</v>
      </c>
      <c r="H13" s="76">
        <v>819.59</v>
      </c>
      <c r="I13" s="104">
        <f t="shared" si="0"/>
        <v>35750.515800000001</v>
      </c>
      <c r="K13"/>
    </row>
    <row r="14" spans="1:11" ht="26.25" customHeight="1">
      <c r="A14" s="5">
        <v>10</v>
      </c>
      <c r="B14" s="11" t="s">
        <v>291</v>
      </c>
      <c r="C14" s="76">
        <v>9.83</v>
      </c>
      <c r="D14" s="7">
        <v>1.9</v>
      </c>
      <c r="E14" s="76">
        <v>7.42</v>
      </c>
      <c r="F14" s="7">
        <v>45.75</v>
      </c>
      <c r="G14" s="7" t="s">
        <v>10</v>
      </c>
      <c r="H14" s="76">
        <v>496.4</v>
      </c>
      <c r="I14" s="104">
        <f t="shared" si="0"/>
        <v>22710.3</v>
      </c>
      <c r="K14"/>
    </row>
    <row r="15" spans="1:11" ht="26.25" customHeight="1">
      <c r="A15" s="5">
        <v>11</v>
      </c>
      <c r="B15" s="11" t="s">
        <v>196</v>
      </c>
      <c r="C15" s="76">
        <v>21.24</v>
      </c>
      <c r="D15" s="7">
        <v>1.9</v>
      </c>
      <c r="E15" s="76">
        <v>17.600000000000001</v>
      </c>
      <c r="F15" s="7">
        <v>75.78</v>
      </c>
      <c r="G15" s="7" t="s">
        <v>10</v>
      </c>
      <c r="H15" s="76">
        <v>177.1</v>
      </c>
      <c r="I15" s="104">
        <f t="shared" si="0"/>
        <v>13420.637999999999</v>
      </c>
      <c r="K15"/>
    </row>
    <row r="16" spans="1:11" ht="26.25" customHeight="1">
      <c r="A16" s="57"/>
      <c r="B16" s="57"/>
      <c r="C16" s="57"/>
      <c r="D16" s="57"/>
      <c r="E16" s="57"/>
      <c r="F16" s="57"/>
      <c r="G16" s="57"/>
      <c r="H16" s="46" t="s">
        <v>182</v>
      </c>
      <c r="I16" s="105">
        <f>SUM(I5:I15)</f>
        <v>446790.17830000003</v>
      </c>
    </row>
    <row r="17" spans="1:9" ht="26.25" customHeight="1">
      <c r="A17" s="57"/>
      <c r="B17" s="57"/>
      <c r="C17" s="57"/>
      <c r="D17" s="57"/>
      <c r="E17" s="57"/>
      <c r="F17" s="57"/>
      <c r="G17" s="57"/>
      <c r="H17" s="17" t="s">
        <v>222</v>
      </c>
      <c r="I17" s="17">
        <f>I16*12/100</f>
        <v>53614.821396000007</v>
      </c>
    </row>
    <row r="18" spans="1:9" ht="26.25" customHeight="1">
      <c r="A18" s="57"/>
      <c r="B18" s="57"/>
      <c r="C18" s="57"/>
      <c r="D18" s="57"/>
      <c r="E18" s="57"/>
      <c r="F18" s="57"/>
      <c r="G18" s="57"/>
      <c r="H18" s="17"/>
      <c r="I18" s="17">
        <f>I17+I16</f>
        <v>500404.99969600001</v>
      </c>
    </row>
    <row r="19" spans="1:9" ht="26.25" customHeight="1">
      <c r="A19" s="57"/>
      <c r="B19" s="57"/>
      <c r="C19" s="57"/>
      <c r="D19" s="57"/>
      <c r="E19" s="57"/>
      <c r="F19" s="57"/>
      <c r="G19" s="57"/>
      <c r="H19" s="17" t="s">
        <v>223</v>
      </c>
      <c r="I19" s="17">
        <f>I18*1/100</f>
        <v>5004.0499969600005</v>
      </c>
    </row>
    <row r="20" spans="1:9" ht="26.25" customHeight="1">
      <c r="A20" s="57"/>
      <c r="B20" s="57"/>
      <c r="C20" s="57"/>
      <c r="D20" s="57"/>
      <c r="E20" s="57"/>
      <c r="F20" s="57"/>
      <c r="G20" s="57"/>
      <c r="H20" s="17" t="s">
        <v>224</v>
      </c>
      <c r="I20" s="17">
        <f>I19+I18</f>
        <v>505409.04969295999</v>
      </c>
    </row>
  </sheetData>
  <mergeCells count="3">
    <mergeCell ref="A1:I1"/>
    <mergeCell ref="A2:I2"/>
    <mergeCell ref="A3:I3"/>
  </mergeCell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dimension ref="A1:M22"/>
  <sheetViews>
    <sheetView topLeftCell="A10" workbookViewId="0">
      <selection activeCell="H6" sqref="H6"/>
    </sheetView>
  </sheetViews>
  <sheetFormatPr defaultRowHeight="15"/>
  <cols>
    <col min="1" max="1" width="7.7109375" customWidth="1"/>
    <col min="2" max="2" width="46.140625" customWidth="1"/>
    <col min="3" max="3" width="9.85546875" hidden="1" customWidth="1"/>
    <col min="4" max="4" width="11.7109375" style="30" hidden="1" customWidth="1"/>
    <col min="5" max="5" width="8.28515625" customWidth="1"/>
    <col min="6" max="6" width="7.42578125" customWidth="1"/>
    <col min="7" max="7" width="9.7109375" customWidth="1"/>
    <col min="8" max="8" width="12.85546875" customWidth="1"/>
  </cols>
  <sheetData>
    <row r="1" spans="1:13" ht="21">
      <c r="A1" s="124" t="s">
        <v>0</v>
      </c>
      <c r="B1" s="124"/>
      <c r="C1" s="124"/>
      <c r="D1" s="124"/>
      <c r="E1" s="124"/>
      <c r="F1" s="124"/>
      <c r="G1" s="124"/>
      <c r="H1" s="124"/>
      <c r="I1" s="1"/>
      <c r="J1" s="1"/>
      <c r="K1" s="1"/>
    </row>
    <row r="2" spans="1:13" ht="32.25" customHeight="1">
      <c r="A2" s="125" t="s">
        <v>296</v>
      </c>
      <c r="B2" s="126"/>
      <c r="C2" s="126"/>
      <c r="D2" s="126"/>
      <c r="E2" s="126"/>
      <c r="F2" s="126"/>
      <c r="G2" s="126"/>
      <c r="H2" s="126"/>
      <c r="I2" s="2"/>
      <c r="J2" s="2"/>
    </row>
    <row r="3" spans="1:13">
      <c r="A3" s="3" t="s">
        <v>2</v>
      </c>
      <c r="B3" s="3" t="s">
        <v>3</v>
      </c>
      <c r="C3" s="4">
        <v>1</v>
      </c>
      <c r="D3" s="4" t="s">
        <v>4</v>
      </c>
      <c r="E3" s="4" t="s">
        <v>5</v>
      </c>
      <c r="F3" s="4" t="s">
        <v>6</v>
      </c>
      <c r="G3" s="4" t="s">
        <v>7</v>
      </c>
      <c r="H3" s="4" t="s">
        <v>4</v>
      </c>
    </row>
    <row r="4" spans="1:13" ht="48.75" customHeight="1">
      <c r="A4" s="7">
        <v>1</v>
      </c>
      <c r="B4" s="6" t="s">
        <v>143</v>
      </c>
      <c r="C4" s="6"/>
      <c r="D4" s="6"/>
      <c r="E4" s="7">
        <v>10</v>
      </c>
      <c r="F4" s="7" t="s">
        <v>48</v>
      </c>
      <c r="G4" s="7">
        <v>330.4</v>
      </c>
      <c r="H4" s="61">
        <f>G4*E4</f>
        <v>3304</v>
      </c>
    </row>
    <row r="5" spans="1:13" ht="48.75" customHeight="1">
      <c r="A5" s="7" t="s">
        <v>166</v>
      </c>
      <c r="B5" s="6" t="s">
        <v>167</v>
      </c>
      <c r="C5" s="6"/>
      <c r="D5" s="6"/>
      <c r="E5" s="7">
        <v>4.53</v>
      </c>
      <c r="F5" s="7" t="s">
        <v>26</v>
      </c>
      <c r="G5" s="7">
        <v>4975.78</v>
      </c>
      <c r="H5" s="61">
        <f t="shared" ref="H5:H14" si="0">G5*E5</f>
        <v>22540.2834</v>
      </c>
    </row>
    <row r="6" spans="1:13" ht="72" customHeight="1">
      <c r="A6" s="7" t="s">
        <v>168</v>
      </c>
      <c r="B6" s="6" t="s">
        <v>169</v>
      </c>
      <c r="C6" s="6"/>
      <c r="D6" s="6"/>
      <c r="E6" s="7">
        <v>1.39</v>
      </c>
      <c r="F6" s="7" t="s">
        <v>26</v>
      </c>
      <c r="G6" s="7">
        <v>5444.32</v>
      </c>
      <c r="H6" s="61">
        <f t="shared" si="0"/>
        <v>7567.6047999999992</v>
      </c>
    </row>
    <row r="7" spans="1:13" ht="86.25" customHeight="1">
      <c r="A7" s="7" t="s">
        <v>170</v>
      </c>
      <c r="B7" s="6" t="s">
        <v>171</v>
      </c>
      <c r="C7" s="6"/>
      <c r="D7" s="6"/>
      <c r="E7" s="7">
        <v>66.92</v>
      </c>
      <c r="F7" s="7" t="s">
        <v>172</v>
      </c>
      <c r="G7" s="7">
        <v>162.13</v>
      </c>
      <c r="H7" s="61">
        <f t="shared" si="0"/>
        <v>10849.739600000001</v>
      </c>
    </row>
    <row r="8" spans="1:13" ht="117" customHeight="1">
      <c r="A8" s="7" t="s">
        <v>173</v>
      </c>
      <c r="B8" s="6" t="s">
        <v>174</v>
      </c>
      <c r="C8" s="6"/>
      <c r="D8" s="6"/>
      <c r="E8" s="7">
        <v>740</v>
      </c>
      <c r="F8" s="7" t="s">
        <v>175</v>
      </c>
      <c r="G8" s="7">
        <v>104.62</v>
      </c>
      <c r="H8" s="61">
        <f t="shared" si="0"/>
        <v>77418.8</v>
      </c>
    </row>
    <row r="9" spans="1:13" ht="71.25" customHeight="1">
      <c r="A9" s="7" t="s">
        <v>176</v>
      </c>
      <c r="B9" s="6" t="s">
        <v>177</v>
      </c>
      <c r="C9" s="6"/>
      <c r="D9" s="6"/>
      <c r="E9" s="7">
        <v>66.92</v>
      </c>
      <c r="F9" s="7" t="s">
        <v>172</v>
      </c>
      <c r="G9" s="7">
        <v>102.42</v>
      </c>
      <c r="H9" s="61">
        <f t="shared" si="0"/>
        <v>6853.9464000000007</v>
      </c>
    </row>
    <row r="10" spans="1:13" ht="53.25" customHeight="1">
      <c r="A10" s="7" t="s">
        <v>178</v>
      </c>
      <c r="B10" s="6" t="s">
        <v>179</v>
      </c>
      <c r="C10" s="6"/>
      <c r="D10" s="6"/>
      <c r="E10" s="7">
        <v>100.9</v>
      </c>
      <c r="F10" s="7" t="s">
        <v>172</v>
      </c>
      <c r="G10" s="7">
        <v>115.39</v>
      </c>
      <c r="H10" s="61">
        <f t="shared" si="0"/>
        <v>11642.851000000001</v>
      </c>
    </row>
    <row r="11" spans="1:13" ht="18.75">
      <c r="A11" s="5">
        <v>9</v>
      </c>
      <c r="B11" s="60" t="s">
        <v>69</v>
      </c>
      <c r="C11" s="7"/>
      <c r="D11" s="8"/>
      <c r="E11" s="61"/>
      <c r="F11" s="7"/>
      <c r="G11" s="7"/>
      <c r="H11" s="61">
        <f t="shared" si="0"/>
        <v>0</v>
      </c>
    </row>
    <row r="12" spans="1:13" ht="15.75">
      <c r="A12" s="5" t="s">
        <v>24</v>
      </c>
      <c r="B12" s="11" t="s">
        <v>180</v>
      </c>
      <c r="C12" s="7">
        <v>76.400000000000006</v>
      </c>
      <c r="D12" s="8">
        <f>C12*G12</f>
        <v>59297.096000000005</v>
      </c>
      <c r="E12" s="61">
        <v>3.84</v>
      </c>
      <c r="F12" s="7" t="s">
        <v>10</v>
      </c>
      <c r="G12" s="7">
        <v>776.14</v>
      </c>
      <c r="H12" s="61">
        <f t="shared" si="0"/>
        <v>2980.3775999999998</v>
      </c>
    </row>
    <row r="13" spans="1:13" ht="15.75">
      <c r="A13" s="5" t="s">
        <v>71</v>
      </c>
      <c r="B13" s="11" t="s">
        <v>181</v>
      </c>
      <c r="C13" s="7">
        <f>9.05+262.33</f>
        <v>271.38</v>
      </c>
      <c r="D13" s="8">
        <f>C13*G13</f>
        <v>214572.02459999998</v>
      </c>
      <c r="E13" s="61">
        <v>2.58</v>
      </c>
      <c r="F13" s="7" t="s">
        <v>10</v>
      </c>
      <c r="G13" s="7">
        <v>790.67</v>
      </c>
      <c r="H13" s="61">
        <f t="shared" si="0"/>
        <v>2039.9286</v>
      </c>
    </row>
    <row r="14" spans="1:13">
      <c r="A14" s="5" t="s">
        <v>27</v>
      </c>
      <c r="B14" s="11" t="s">
        <v>115</v>
      </c>
      <c r="C14" s="7"/>
      <c r="D14" s="8"/>
      <c r="E14" s="61">
        <v>1.25</v>
      </c>
      <c r="F14" s="7" t="s">
        <v>32</v>
      </c>
      <c r="G14" s="7">
        <v>393.4</v>
      </c>
      <c r="H14" s="61">
        <f t="shared" si="0"/>
        <v>491.75</v>
      </c>
      <c r="I14" s="27"/>
      <c r="J14" s="27"/>
      <c r="K14" s="27"/>
      <c r="L14" s="27"/>
      <c r="M14" s="27"/>
    </row>
    <row r="15" spans="1:13">
      <c r="A15" s="5"/>
      <c r="B15" s="72"/>
      <c r="C15" s="72"/>
      <c r="D15" s="72"/>
      <c r="E15" s="135" t="s">
        <v>182</v>
      </c>
      <c r="F15" s="136"/>
      <c r="G15" s="137"/>
      <c r="H15" s="61">
        <f>SUM(H4:H14)</f>
        <v>145689.28140000004</v>
      </c>
      <c r="I15" s="27"/>
      <c r="J15" s="27"/>
      <c r="K15" s="27"/>
      <c r="L15" s="27"/>
      <c r="M15" s="27"/>
    </row>
    <row r="16" spans="1:13">
      <c r="A16" s="24"/>
      <c r="B16" s="25"/>
      <c r="C16" s="25"/>
      <c r="D16" s="25"/>
      <c r="E16" s="25"/>
      <c r="F16" s="25"/>
      <c r="G16" s="25"/>
      <c r="H16" s="26"/>
      <c r="I16" s="27"/>
      <c r="J16" s="27"/>
      <c r="K16" s="27"/>
      <c r="L16" s="27"/>
      <c r="M16" s="27"/>
    </row>
    <row r="17" spans="1:13">
      <c r="A17" s="24"/>
      <c r="B17" s="25"/>
      <c r="C17" s="25"/>
      <c r="D17" s="25"/>
      <c r="E17" s="25"/>
      <c r="F17" s="25"/>
      <c r="G17" s="25"/>
      <c r="H17" s="26"/>
      <c r="I17" s="27"/>
      <c r="J17" s="27"/>
      <c r="K17" s="27"/>
      <c r="L17" s="27"/>
      <c r="M17" s="27"/>
    </row>
    <row r="18" spans="1:13" ht="31.5" customHeight="1">
      <c r="A18" s="142" t="s">
        <v>183</v>
      </c>
      <c r="B18" s="142"/>
      <c r="C18" s="35"/>
      <c r="D18" s="35"/>
      <c r="E18" s="73" t="s">
        <v>184</v>
      </c>
      <c r="F18" s="35"/>
      <c r="G18" s="115" t="s">
        <v>185</v>
      </c>
      <c r="H18" s="115"/>
    </row>
    <row r="19" spans="1:13">
      <c r="G19" s="74"/>
    </row>
    <row r="22" spans="1:13" ht="15.75" customHeight="1"/>
  </sheetData>
  <mergeCells count="5">
    <mergeCell ref="A1:H1"/>
    <mergeCell ref="A2:H2"/>
    <mergeCell ref="E15:G15"/>
    <mergeCell ref="A18:B18"/>
    <mergeCell ref="G18:H18"/>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N23"/>
  <sheetViews>
    <sheetView workbookViewId="0">
      <selection activeCell="A2" sqref="A2:H2"/>
    </sheetView>
  </sheetViews>
  <sheetFormatPr defaultRowHeight="15"/>
  <cols>
    <col min="1" max="1" width="7.7109375" customWidth="1"/>
    <col min="2" max="2" width="46.140625" customWidth="1"/>
    <col min="3" max="3" width="9.85546875" hidden="1" customWidth="1"/>
    <col min="4" max="4" width="11.7109375" style="30" hidden="1" customWidth="1"/>
    <col min="5" max="5" width="8.28515625" customWidth="1"/>
    <col min="6" max="6" width="7.42578125" customWidth="1"/>
    <col min="7" max="7" width="9.7109375" customWidth="1"/>
    <col min="8" max="8" width="14.85546875" customWidth="1"/>
  </cols>
  <sheetData>
    <row r="1" spans="1:9" ht="21">
      <c r="A1" s="124" t="s">
        <v>0</v>
      </c>
      <c r="B1" s="124"/>
      <c r="C1" s="124"/>
      <c r="D1" s="124"/>
      <c r="E1" s="124"/>
      <c r="F1" s="124"/>
      <c r="G1" s="124"/>
      <c r="H1" s="124"/>
      <c r="I1" s="1"/>
    </row>
    <row r="2" spans="1:9" ht="32.25" customHeight="1">
      <c r="A2" s="125" t="s">
        <v>1</v>
      </c>
      <c r="B2" s="126"/>
      <c r="C2" s="126"/>
      <c r="D2" s="126"/>
      <c r="E2" s="126"/>
      <c r="F2" s="126"/>
      <c r="G2" s="126"/>
      <c r="H2" s="126"/>
      <c r="I2" s="2"/>
    </row>
    <row r="3" spans="1:9">
      <c r="A3" s="3" t="s">
        <v>2</v>
      </c>
      <c r="B3" s="3" t="s">
        <v>3</v>
      </c>
      <c r="C3" s="4">
        <v>1</v>
      </c>
      <c r="D3" s="4" t="s">
        <v>4</v>
      </c>
      <c r="E3" s="4" t="s">
        <v>5</v>
      </c>
      <c r="F3" s="4" t="s">
        <v>6</v>
      </c>
      <c r="G3" s="4" t="s">
        <v>7</v>
      </c>
      <c r="H3" s="4" t="s">
        <v>4</v>
      </c>
    </row>
    <row r="4" spans="1:9" ht="93" customHeight="1">
      <c r="A4" s="5" t="s">
        <v>8</v>
      </c>
      <c r="B4" s="6" t="s">
        <v>9</v>
      </c>
      <c r="C4" s="7">
        <v>76.400000000000006</v>
      </c>
      <c r="D4" s="8">
        <f>C4*G4</f>
        <v>11753.376000000002</v>
      </c>
      <c r="E4" s="8">
        <v>152.91999999999999</v>
      </c>
      <c r="F4" s="7" t="s">
        <v>10</v>
      </c>
      <c r="G4" s="7">
        <v>153.84</v>
      </c>
      <c r="H4" s="9">
        <f>E4*G4</f>
        <v>23525.212799999998</v>
      </c>
    </row>
    <row r="5" spans="1:9" ht="89.25">
      <c r="A5" s="5" t="s">
        <v>11</v>
      </c>
      <c r="B5" s="10" t="s">
        <v>12</v>
      </c>
      <c r="C5" s="7"/>
      <c r="D5" s="7"/>
      <c r="E5" s="8">
        <v>45.31</v>
      </c>
      <c r="F5" s="7" t="s">
        <v>10</v>
      </c>
      <c r="G5" s="7">
        <v>415.58</v>
      </c>
      <c r="H5" s="9">
        <f t="shared" ref="H5:H16" si="0">E5*G5</f>
        <v>18829.929800000002</v>
      </c>
    </row>
    <row r="6" spans="1:9" ht="102" customHeight="1">
      <c r="A6" s="5" t="s">
        <v>13</v>
      </c>
      <c r="B6" s="11" t="s">
        <v>14</v>
      </c>
      <c r="C6" s="7"/>
      <c r="D6" s="7"/>
      <c r="E6" s="8">
        <v>75.52</v>
      </c>
      <c r="F6" s="7" t="s">
        <v>10</v>
      </c>
      <c r="G6" s="7">
        <v>1336.28</v>
      </c>
      <c r="H6" s="9">
        <f t="shared" si="0"/>
        <v>100915.86559999999</v>
      </c>
    </row>
    <row r="7" spans="1:9" ht="114.75">
      <c r="A7" s="5" t="s">
        <v>15</v>
      </c>
      <c r="B7" s="11" t="s">
        <v>16</v>
      </c>
      <c r="C7" s="7"/>
      <c r="D7" s="7"/>
      <c r="E7" s="8">
        <v>90.62</v>
      </c>
      <c r="F7" s="7" t="s">
        <v>10</v>
      </c>
      <c r="G7" s="7">
        <v>4858.76</v>
      </c>
      <c r="H7" s="9">
        <f t="shared" si="0"/>
        <v>440300.83120000002</v>
      </c>
    </row>
    <row r="8" spans="1:9" ht="38.25">
      <c r="A8" s="5" t="s">
        <v>17</v>
      </c>
      <c r="B8" s="11" t="s">
        <v>18</v>
      </c>
      <c r="C8" s="7"/>
      <c r="D8" s="7"/>
      <c r="E8" s="8">
        <v>74.34</v>
      </c>
      <c r="F8" s="7" t="s">
        <v>19</v>
      </c>
      <c r="G8" s="7">
        <v>184.61</v>
      </c>
      <c r="H8" s="9">
        <f t="shared" si="0"/>
        <v>13723.907400000002</v>
      </c>
    </row>
    <row r="9" spans="1:9" s="15" customFormat="1" ht="90">
      <c r="A9" s="12" t="s">
        <v>20</v>
      </c>
      <c r="B9" s="13" t="s">
        <v>21</v>
      </c>
      <c r="C9" s="14">
        <v>130.11000000000001</v>
      </c>
      <c r="D9" s="12" t="s">
        <v>22</v>
      </c>
      <c r="E9" s="8">
        <v>223.04</v>
      </c>
      <c r="F9" s="7" t="s">
        <v>19</v>
      </c>
      <c r="G9" s="7">
        <v>842.47</v>
      </c>
      <c r="H9" s="9">
        <f t="shared" si="0"/>
        <v>187904.50880000001</v>
      </c>
    </row>
    <row r="10" spans="1:9" s="15" customFormat="1">
      <c r="A10" s="16">
        <v>7</v>
      </c>
      <c r="B10" s="17" t="s">
        <v>23</v>
      </c>
      <c r="C10" s="18"/>
      <c r="D10" s="19"/>
      <c r="E10" s="18"/>
      <c r="F10" s="20"/>
      <c r="G10" s="18"/>
      <c r="H10" s="9">
        <f t="shared" si="0"/>
        <v>0</v>
      </c>
    </row>
    <row r="11" spans="1:9" s="15" customFormat="1" ht="15.75">
      <c r="A11" s="16" t="s">
        <v>24</v>
      </c>
      <c r="B11" s="20" t="s">
        <v>25</v>
      </c>
      <c r="C11" s="20">
        <v>7.96</v>
      </c>
      <c r="D11" s="20" t="s">
        <v>26</v>
      </c>
      <c r="E11" s="21">
        <v>45.31</v>
      </c>
      <c r="F11" s="7" t="s">
        <v>10</v>
      </c>
      <c r="G11" s="21">
        <v>437.55</v>
      </c>
      <c r="H11" s="9">
        <f t="shared" si="0"/>
        <v>19825.390500000001</v>
      </c>
    </row>
    <row r="12" spans="1:9" s="15" customFormat="1" ht="15.75">
      <c r="A12" s="16" t="s">
        <v>27</v>
      </c>
      <c r="B12" s="20" t="s">
        <v>28</v>
      </c>
      <c r="C12" s="20">
        <v>24.93</v>
      </c>
      <c r="D12" s="20" t="s">
        <v>26</v>
      </c>
      <c r="E12" s="21">
        <v>38.92</v>
      </c>
      <c r="F12" s="7" t="s">
        <v>10</v>
      </c>
      <c r="G12" s="21">
        <v>790.67</v>
      </c>
      <c r="H12" s="9">
        <f t="shared" si="0"/>
        <v>30772.876400000001</v>
      </c>
    </row>
    <row r="13" spans="1:9" s="15" customFormat="1" ht="15.75">
      <c r="A13" s="16" t="s">
        <v>27</v>
      </c>
      <c r="B13" s="20" t="s">
        <v>29</v>
      </c>
      <c r="C13" s="20">
        <v>13.27</v>
      </c>
      <c r="D13" s="20" t="s">
        <v>26</v>
      </c>
      <c r="E13" s="21">
        <v>75.52</v>
      </c>
      <c r="F13" s="7" t="s">
        <v>10</v>
      </c>
      <c r="G13" s="21">
        <v>712.09</v>
      </c>
      <c r="H13" s="9">
        <f t="shared" si="0"/>
        <v>53777.036800000002</v>
      </c>
    </row>
    <row r="14" spans="1:9" s="15" customFormat="1">
      <c r="A14" s="16" t="s">
        <v>30</v>
      </c>
      <c r="B14" s="20" t="s">
        <v>31</v>
      </c>
      <c r="C14" s="20">
        <v>49.86</v>
      </c>
      <c r="D14" s="20" t="s">
        <v>26</v>
      </c>
      <c r="E14" s="21">
        <v>77.84</v>
      </c>
      <c r="F14" s="7" t="s">
        <v>32</v>
      </c>
      <c r="G14" s="21">
        <v>393.4</v>
      </c>
      <c r="H14" s="9">
        <f t="shared" si="0"/>
        <v>30622.256000000001</v>
      </c>
    </row>
    <row r="15" spans="1:9" s="15" customFormat="1">
      <c r="A15" s="16" t="s">
        <v>33</v>
      </c>
      <c r="B15" s="20" t="s">
        <v>34</v>
      </c>
      <c r="C15" s="20"/>
      <c r="D15" s="20"/>
      <c r="E15" s="21">
        <v>8.2799999999999994</v>
      </c>
      <c r="F15" s="7" t="s">
        <v>32</v>
      </c>
      <c r="G15" s="21">
        <v>786</v>
      </c>
      <c r="H15" s="9">
        <f t="shared" si="0"/>
        <v>6508.08</v>
      </c>
    </row>
    <row r="16" spans="1:9" s="15" customFormat="1">
      <c r="A16" s="16" t="s">
        <v>35</v>
      </c>
      <c r="B16" s="20" t="s">
        <v>36</v>
      </c>
      <c r="C16" s="20">
        <v>116.82</v>
      </c>
      <c r="D16" s="20" t="s">
        <v>26</v>
      </c>
      <c r="E16" s="21">
        <v>82</v>
      </c>
      <c r="F16" s="7" t="s">
        <v>32</v>
      </c>
      <c r="G16" s="21">
        <v>177.1</v>
      </c>
      <c r="H16" s="9">
        <f t="shared" si="0"/>
        <v>14522.199999999999</v>
      </c>
    </row>
    <row r="17" spans="1:14" s="15" customFormat="1">
      <c r="A17" s="16"/>
      <c r="B17" s="17"/>
      <c r="C17" s="18"/>
      <c r="D17" s="19"/>
      <c r="E17" s="22"/>
      <c r="F17" s="23"/>
      <c r="G17" s="22" t="s">
        <v>37</v>
      </c>
      <c r="H17" s="14">
        <f>SUM(H4:H16)</f>
        <v>941228.09529999993</v>
      </c>
    </row>
    <row r="18" spans="1:14">
      <c r="A18" s="24"/>
      <c r="B18" s="25"/>
      <c r="C18" s="25"/>
      <c r="D18" s="25"/>
      <c r="E18" s="25"/>
      <c r="F18" s="25"/>
      <c r="G18" s="25"/>
      <c r="H18" s="26"/>
      <c r="I18" s="27"/>
      <c r="J18" s="27"/>
      <c r="K18" s="27"/>
    </row>
    <row r="19" spans="1:14" ht="31.5" customHeight="1">
      <c r="A19" s="142"/>
      <c r="B19" s="142"/>
      <c r="C19" s="28"/>
      <c r="D19" s="28"/>
      <c r="E19" s="143" t="s">
        <v>38</v>
      </c>
      <c r="F19" s="143"/>
      <c r="G19" s="143"/>
      <c r="H19" s="143"/>
      <c r="I19" s="29"/>
      <c r="J19" s="29"/>
      <c r="K19" s="29"/>
      <c r="L19" s="29"/>
      <c r="M19" s="29"/>
      <c r="N19" s="29"/>
    </row>
    <row r="20" spans="1:14" ht="15.75" customHeight="1">
      <c r="E20" s="143"/>
      <c r="F20" s="143"/>
      <c r="G20" s="143"/>
      <c r="H20" s="143"/>
      <c r="I20" s="29"/>
      <c r="J20" s="29"/>
      <c r="K20" s="29"/>
      <c r="L20" s="29"/>
      <c r="M20" s="29"/>
      <c r="N20" s="29"/>
    </row>
    <row r="21" spans="1:14" ht="15.75" customHeight="1">
      <c r="E21" s="143"/>
      <c r="F21" s="143"/>
      <c r="G21" s="143"/>
      <c r="H21" s="143"/>
      <c r="I21" s="29"/>
      <c r="J21" s="29"/>
      <c r="K21" s="29"/>
      <c r="L21" s="29"/>
      <c r="M21" s="29"/>
      <c r="N21" s="29"/>
    </row>
    <row r="23" spans="1:14" ht="15.75" customHeight="1"/>
  </sheetData>
  <mergeCells count="4">
    <mergeCell ref="A1:H1"/>
    <mergeCell ref="A2:H2"/>
    <mergeCell ref="A19:B19"/>
    <mergeCell ref="E19:H21"/>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H23"/>
  <sheetViews>
    <sheetView workbookViewId="0">
      <selection activeCell="E6" sqref="E6"/>
    </sheetView>
  </sheetViews>
  <sheetFormatPr defaultRowHeight="15"/>
  <cols>
    <col min="1" max="1" width="10.85546875" style="15" customWidth="1"/>
    <col min="2" max="2" width="54.7109375" style="15" customWidth="1"/>
    <col min="3" max="3" width="13" style="15" customWidth="1"/>
    <col min="4" max="4" width="10" style="15" customWidth="1"/>
    <col min="5" max="5" width="13.5703125" style="15" customWidth="1"/>
    <col min="6" max="6" width="19.85546875" style="15" customWidth="1"/>
    <col min="7" max="7" width="9.140625" style="15"/>
    <col min="8" max="8" width="9.5703125" style="15" bestFit="1" customWidth="1"/>
    <col min="9" max="16384" width="9.140625" style="15"/>
  </cols>
  <sheetData>
    <row r="1" spans="1:6" ht="18.75">
      <c r="A1" s="111" t="s">
        <v>0</v>
      </c>
      <c r="B1" s="111"/>
      <c r="C1" s="111"/>
      <c r="D1" s="111"/>
      <c r="E1" s="111"/>
      <c r="F1" s="111"/>
    </row>
    <row r="2" spans="1:6" ht="18.75">
      <c r="A2" s="111" t="s">
        <v>39</v>
      </c>
      <c r="B2" s="111"/>
      <c r="C2" s="111"/>
      <c r="D2" s="111"/>
      <c r="E2" s="111"/>
      <c r="F2" s="111"/>
    </row>
    <row r="3" spans="1:6" ht="57" customHeight="1">
      <c r="A3" s="144" t="s">
        <v>141</v>
      </c>
      <c r="B3" s="145"/>
      <c r="C3" s="145"/>
      <c r="D3" s="145"/>
      <c r="E3" s="145"/>
      <c r="F3" s="146"/>
    </row>
    <row r="4" spans="1:6" ht="15.75">
      <c r="A4" s="68" t="s">
        <v>2</v>
      </c>
      <c r="B4" s="68" t="s">
        <v>3</v>
      </c>
      <c r="C4" s="68" t="s">
        <v>142</v>
      </c>
      <c r="D4" s="68" t="s">
        <v>44</v>
      </c>
      <c r="E4" s="68" t="s">
        <v>45</v>
      </c>
      <c r="F4" s="68" t="s">
        <v>46</v>
      </c>
    </row>
    <row r="5" spans="1:6" s="32" customFormat="1" ht="31.5">
      <c r="A5" s="69">
        <v>1</v>
      </c>
      <c r="B5" s="70" t="s">
        <v>143</v>
      </c>
      <c r="C5" s="68">
        <v>10</v>
      </c>
      <c r="D5" s="68" t="s">
        <v>48</v>
      </c>
      <c r="E5" s="68">
        <v>330.4</v>
      </c>
      <c r="F5" s="68">
        <f>C5*E5</f>
        <v>3304</v>
      </c>
    </row>
    <row r="6" spans="1:6" ht="173.25">
      <c r="A6" s="70" t="s">
        <v>144</v>
      </c>
      <c r="B6" s="70" t="s">
        <v>145</v>
      </c>
      <c r="C6" s="68">
        <v>22.68</v>
      </c>
      <c r="D6" s="68" t="s">
        <v>58</v>
      </c>
      <c r="E6" s="68">
        <v>153.84</v>
      </c>
      <c r="F6" s="68">
        <f t="shared" ref="F6:F13" si="0">C6*E6</f>
        <v>3489.0911999999998</v>
      </c>
    </row>
    <row r="7" spans="1:6" ht="110.25">
      <c r="A7" s="70" t="s">
        <v>146</v>
      </c>
      <c r="B7" s="70" t="s">
        <v>147</v>
      </c>
      <c r="C7" s="70">
        <v>2.13</v>
      </c>
      <c r="D7" s="70" t="s">
        <v>58</v>
      </c>
      <c r="E7" s="70">
        <v>415.58</v>
      </c>
      <c r="F7" s="70">
        <f t="shared" si="0"/>
        <v>885.18539999999996</v>
      </c>
    </row>
    <row r="8" spans="1:6" ht="110.25">
      <c r="A8" s="71" t="s">
        <v>148</v>
      </c>
      <c r="B8" s="71" t="s">
        <v>149</v>
      </c>
      <c r="C8" s="71">
        <v>3.57</v>
      </c>
      <c r="D8" s="71" t="s">
        <v>58</v>
      </c>
      <c r="E8" s="71">
        <v>1438.96</v>
      </c>
      <c r="F8" s="70">
        <f t="shared" si="0"/>
        <v>5137.0871999999999</v>
      </c>
    </row>
    <row r="9" spans="1:6" ht="157.5">
      <c r="A9" s="71" t="s">
        <v>56</v>
      </c>
      <c r="B9" s="71" t="s">
        <v>150</v>
      </c>
      <c r="C9" s="71">
        <v>2.85</v>
      </c>
      <c r="D9" s="71" t="s">
        <v>58</v>
      </c>
      <c r="E9" s="71">
        <v>5444.32</v>
      </c>
      <c r="F9" s="70">
        <f t="shared" si="0"/>
        <v>15516.312</v>
      </c>
    </row>
    <row r="10" spans="1:6" ht="141.75">
      <c r="A10" s="71" t="s">
        <v>137</v>
      </c>
      <c r="B10" s="71" t="s">
        <v>60</v>
      </c>
      <c r="C10" s="71">
        <v>8.5</v>
      </c>
      <c r="D10" s="71" t="s">
        <v>58</v>
      </c>
      <c r="E10" s="71">
        <v>2638.27</v>
      </c>
      <c r="F10" s="70">
        <f t="shared" si="0"/>
        <v>22425.294999999998</v>
      </c>
    </row>
    <row r="11" spans="1:6" ht="110.25">
      <c r="A11" s="71" t="s">
        <v>61</v>
      </c>
      <c r="B11" s="71" t="s">
        <v>62</v>
      </c>
      <c r="C11" s="71">
        <v>49.54</v>
      </c>
      <c r="D11" s="71" t="s">
        <v>63</v>
      </c>
      <c r="E11" s="71">
        <v>242.19</v>
      </c>
      <c r="F11" s="70">
        <f t="shared" si="0"/>
        <v>11998.0926</v>
      </c>
    </row>
    <row r="12" spans="1:6" ht="157.5">
      <c r="A12" s="71" t="s">
        <v>151</v>
      </c>
      <c r="B12" s="71" t="s">
        <v>152</v>
      </c>
      <c r="C12" s="71">
        <v>8.5</v>
      </c>
      <c r="D12" s="71" t="s">
        <v>58</v>
      </c>
      <c r="E12" s="71">
        <v>6092.63</v>
      </c>
      <c r="F12" s="70">
        <f t="shared" si="0"/>
        <v>51787.355000000003</v>
      </c>
    </row>
    <row r="13" spans="1:6" ht="141.75">
      <c r="A13" s="71" t="s">
        <v>66</v>
      </c>
      <c r="B13" s="71" t="s">
        <v>67</v>
      </c>
      <c r="C13" s="71">
        <v>0.71</v>
      </c>
      <c r="D13" s="71" t="s">
        <v>68</v>
      </c>
      <c r="E13" s="71">
        <v>77259.94</v>
      </c>
      <c r="F13" s="70">
        <f t="shared" si="0"/>
        <v>54854.557399999998</v>
      </c>
    </row>
    <row r="14" spans="1:6" ht="15.75">
      <c r="A14" s="71">
        <v>10</v>
      </c>
      <c r="B14" s="71" t="s">
        <v>153</v>
      </c>
      <c r="C14" s="71"/>
      <c r="D14" s="71"/>
      <c r="E14" s="71"/>
      <c r="F14" s="71"/>
    </row>
    <row r="15" spans="1:6" ht="16.5">
      <c r="A15" s="71" t="s">
        <v>154</v>
      </c>
      <c r="B15" s="71" t="s">
        <v>155</v>
      </c>
      <c r="C15" s="71">
        <v>9.7799999999999994</v>
      </c>
      <c r="D15" s="71" t="s">
        <v>156</v>
      </c>
      <c r="E15" s="71">
        <v>790.67</v>
      </c>
      <c r="F15" s="70">
        <f>C15*E15</f>
        <v>7732.7525999999989</v>
      </c>
    </row>
    <row r="16" spans="1:6" ht="16.5">
      <c r="A16" s="71" t="s">
        <v>157</v>
      </c>
      <c r="B16" s="71" t="s">
        <v>158</v>
      </c>
      <c r="C16" s="71">
        <v>2.13</v>
      </c>
      <c r="D16" s="71" t="s">
        <v>156</v>
      </c>
      <c r="E16" s="71">
        <v>437.55</v>
      </c>
      <c r="F16" s="70">
        <f t="shared" ref="F16:F19" si="1">C16*E16</f>
        <v>931.98149999999998</v>
      </c>
    </row>
    <row r="17" spans="1:8" ht="16.5">
      <c r="A17" s="71" t="s">
        <v>159</v>
      </c>
      <c r="B17" s="71" t="s">
        <v>160</v>
      </c>
      <c r="C17" s="71">
        <v>12.07</v>
      </c>
      <c r="D17" s="71" t="s">
        <v>156</v>
      </c>
      <c r="E17" s="71">
        <v>712.09</v>
      </c>
      <c r="F17" s="70">
        <f t="shared" si="1"/>
        <v>8594.926300000001</v>
      </c>
    </row>
    <row r="18" spans="1:8" ht="16.5">
      <c r="A18" s="71" t="s">
        <v>161</v>
      </c>
      <c r="B18" s="71" t="s">
        <v>162</v>
      </c>
      <c r="C18" s="71">
        <v>9.8849999999999998</v>
      </c>
      <c r="D18" s="71" t="s">
        <v>156</v>
      </c>
      <c r="E18" s="71">
        <v>391.4</v>
      </c>
      <c r="F18" s="70">
        <f t="shared" si="1"/>
        <v>3868.9889999999996</v>
      </c>
    </row>
    <row r="19" spans="1:8" ht="16.5">
      <c r="A19" s="71" t="s">
        <v>163</v>
      </c>
      <c r="B19" s="71" t="s">
        <v>164</v>
      </c>
      <c r="C19" s="71">
        <v>22.68</v>
      </c>
      <c r="D19" s="71" t="s">
        <v>156</v>
      </c>
      <c r="E19" s="71">
        <v>177.1</v>
      </c>
      <c r="F19" s="70">
        <f t="shared" si="1"/>
        <v>4016.6279999999997</v>
      </c>
    </row>
    <row r="20" spans="1:8" ht="15.75">
      <c r="A20" s="71"/>
      <c r="B20" s="71" t="s">
        <v>76</v>
      </c>
      <c r="C20" s="71"/>
      <c r="D20" s="71"/>
      <c r="E20" s="71"/>
      <c r="F20" s="70">
        <f>SUM(F5:F19)</f>
        <v>194542.25319999998</v>
      </c>
    </row>
    <row r="23" spans="1:8" s="31" customFormat="1" ht="50.25" customHeight="1">
      <c r="B23" s="115" t="s">
        <v>165</v>
      </c>
      <c r="C23" s="115"/>
      <c r="D23" s="115"/>
      <c r="E23" s="115"/>
      <c r="F23" s="115"/>
      <c r="H23" s="34"/>
    </row>
  </sheetData>
  <mergeCells count="4">
    <mergeCell ref="A1:F1"/>
    <mergeCell ref="A2:F2"/>
    <mergeCell ref="A3:F3"/>
    <mergeCell ref="B23:F2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28"/>
  <sheetViews>
    <sheetView workbookViewId="0">
      <selection activeCell="A3" sqref="A3:F3"/>
    </sheetView>
  </sheetViews>
  <sheetFormatPr defaultRowHeight="15"/>
  <cols>
    <col min="1" max="1" width="9.140625" style="40"/>
    <col min="2" max="2" width="42.85546875" style="38" customWidth="1"/>
    <col min="3" max="3" width="9.140625" style="15"/>
    <col min="4" max="4" width="9.140625" style="41"/>
    <col min="5" max="5" width="9.140625" style="15"/>
    <col min="6" max="6" width="16.42578125" style="42" customWidth="1"/>
    <col min="7" max="16384" width="9.140625" style="15"/>
  </cols>
  <sheetData>
    <row r="1" spans="1:6" ht="18.75">
      <c r="A1" s="111" t="s">
        <v>0</v>
      </c>
      <c r="B1" s="111"/>
      <c r="C1" s="111"/>
      <c r="D1" s="111"/>
      <c r="E1" s="111"/>
      <c r="F1" s="111"/>
    </row>
    <row r="2" spans="1:6" ht="18.75">
      <c r="A2" s="111" t="s">
        <v>39</v>
      </c>
      <c r="B2" s="111"/>
      <c r="C2" s="111"/>
      <c r="D2" s="111"/>
      <c r="E2" s="111"/>
      <c r="F2" s="111"/>
    </row>
    <row r="3" spans="1:6" ht="39.75" customHeight="1">
      <c r="A3" s="112" t="s">
        <v>127</v>
      </c>
      <c r="B3" s="113"/>
      <c r="C3" s="113"/>
      <c r="D3" s="113"/>
      <c r="E3" s="113"/>
      <c r="F3" s="114"/>
    </row>
    <row r="4" spans="1:6">
      <c r="A4" s="37" t="s">
        <v>41</v>
      </c>
      <c r="B4" s="37" t="s">
        <v>42</v>
      </c>
      <c r="C4" s="37" t="s">
        <v>43</v>
      </c>
      <c r="D4" s="37" t="s">
        <v>44</v>
      </c>
      <c r="E4" s="37" t="s">
        <v>45</v>
      </c>
      <c r="F4" s="37" t="s">
        <v>46</v>
      </c>
    </row>
    <row r="5" spans="1:6" ht="30">
      <c r="A5" s="19">
        <v>1</v>
      </c>
      <c r="B5" s="43" t="s">
        <v>79</v>
      </c>
      <c r="C5" s="9">
        <v>5</v>
      </c>
      <c r="D5" s="9" t="s">
        <v>48</v>
      </c>
      <c r="E5" s="9">
        <v>330.4</v>
      </c>
      <c r="F5" s="9">
        <f>C5*E5</f>
        <v>1652</v>
      </c>
    </row>
    <row r="6" spans="1:6">
      <c r="A6" s="19">
        <v>2</v>
      </c>
      <c r="B6" s="43" t="s">
        <v>117</v>
      </c>
      <c r="C6" s="9">
        <v>9.1999999999999993</v>
      </c>
      <c r="D6" s="9" t="s">
        <v>32</v>
      </c>
      <c r="E6" s="9">
        <v>1832.28</v>
      </c>
      <c r="F6" s="9">
        <f t="shared" ref="F6:F20" si="0">C6*E6</f>
        <v>16856.975999999999</v>
      </c>
    </row>
    <row r="7" spans="1:6" ht="127.5">
      <c r="A7" s="19" t="s">
        <v>118</v>
      </c>
      <c r="B7" s="62" t="s">
        <v>9</v>
      </c>
      <c r="C7" s="14">
        <v>58.36</v>
      </c>
      <c r="D7" s="19" t="s">
        <v>26</v>
      </c>
      <c r="E7" s="14">
        <v>153.84</v>
      </c>
      <c r="F7" s="9">
        <f t="shared" si="0"/>
        <v>8978.1023999999998</v>
      </c>
    </row>
    <row r="8" spans="1:6" ht="105">
      <c r="A8" s="19" t="s">
        <v>119</v>
      </c>
      <c r="B8" s="20" t="s">
        <v>83</v>
      </c>
      <c r="C8" s="14">
        <v>4.6100000000000003</v>
      </c>
      <c r="D8" s="19" t="s">
        <v>26</v>
      </c>
      <c r="E8" s="14">
        <v>415.58</v>
      </c>
      <c r="F8" s="9">
        <f t="shared" si="0"/>
        <v>1915.8238000000001</v>
      </c>
    </row>
    <row r="9" spans="1:6" ht="90">
      <c r="A9" s="19" t="s">
        <v>120</v>
      </c>
      <c r="B9" s="20" t="s">
        <v>84</v>
      </c>
      <c r="C9" s="14">
        <v>7.74</v>
      </c>
      <c r="D9" s="16" t="s">
        <v>26</v>
      </c>
      <c r="E9" s="14">
        <v>1438.96</v>
      </c>
      <c r="F9" s="9">
        <f>C9*E9</f>
        <v>11137.5504</v>
      </c>
    </row>
    <row r="10" spans="1:6" ht="60">
      <c r="A10" s="19" t="s">
        <v>121</v>
      </c>
      <c r="B10" s="43" t="s">
        <v>122</v>
      </c>
      <c r="C10" s="52">
        <v>23.94</v>
      </c>
      <c r="D10" s="52" t="s">
        <v>26</v>
      </c>
      <c r="E10" s="14">
        <v>5891.97</v>
      </c>
      <c r="F10" s="9">
        <f t="shared" si="0"/>
        <v>141053.76180000001</v>
      </c>
    </row>
    <row r="11" spans="1:6" ht="74.25" customHeight="1">
      <c r="A11" s="19" t="s">
        <v>123</v>
      </c>
      <c r="B11" s="43" t="s">
        <v>100</v>
      </c>
      <c r="C11" s="52">
        <v>25.54</v>
      </c>
      <c r="D11" s="9" t="s">
        <v>26</v>
      </c>
      <c r="E11" s="52">
        <v>6092.63</v>
      </c>
      <c r="F11" s="9">
        <f t="shared" si="0"/>
        <v>155605.7702</v>
      </c>
    </row>
    <row r="12" spans="1:6" ht="40.5" customHeight="1">
      <c r="A12" s="131" t="s">
        <v>124</v>
      </c>
      <c r="B12" s="133" t="s">
        <v>102</v>
      </c>
      <c r="C12" s="14">
        <v>1.36</v>
      </c>
      <c r="D12" s="12" t="s">
        <v>103</v>
      </c>
      <c r="E12" s="14">
        <v>79086.94</v>
      </c>
      <c r="F12" s="9">
        <f t="shared" si="0"/>
        <v>107558.23840000002</v>
      </c>
    </row>
    <row r="13" spans="1:6" ht="78.75" customHeight="1">
      <c r="A13" s="132"/>
      <c r="B13" s="134"/>
      <c r="C13" s="14">
        <v>3.18</v>
      </c>
      <c r="D13" s="12" t="s">
        <v>103</v>
      </c>
      <c r="E13" s="14">
        <v>77259.94</v>
      </c>
      <c r="F13" s="9">
        <f t="shared" si="0"/>
        <v>245686.60920000001</v>
      </c>
    </row>
    <row r="14" spans="1:6" ht="61.5" customHeight="1">
      <c r="A14" s="19" t="s">
        <v>125</v>
      </c>
      <c r="B14" s="9" t="s">
        <v>18</v>
      </c>
      <c r="C14" s="52">
        <v>283.92</v>
      </c>
      <c r="D14" s="9" t="s">
        <v>22</v>
      </c>
      <c r="E14" s="52">
        <v>184.61</v>
      </c>
      <c r="F14" s="9">
        <f t="shared" si="0"/>
        <v>52414.471200000007</v>
      </c>
    </row>
    <row r="15" spans="1:6">
      <c r="A15" s="16">
        <v>10</v>
      </c>
      <c r="B15" s="17" t="s">
        <v>23</v>
      </c>
      <c r="C15" s="18"/>
      <c r="D15" s="19"/>
      <c r="E15" s="18"/>
      <c r="F15" s="9">
        <f t="shared" si="0"/>
        <v>0</v>
      </c>
    </row>
    <row r="16" spans="1:6">
      <c r="A16" s="16" t="s">
        <v>71</v>
      </c>
      <c r="B16" s="20" t="s">
        <v>28</v>
      </c>
      <c r="C16" s="20">
        <v>21.99</v>
      </c>
      <c r="D16" s="20" t="s">
        <v>26</v>
      </c>
      <c r="E16" s="20">
        <v>790.67</v>
      </c>
      <c r="F16" s="9">
        <f t="shared" si="0"/>
        <v>17386.833299999998</v>
      </c>
    </row>
    <row r="17" spans="1:6">
      <c r="A17" s="16" t="s">
        <v>24</v>
      </c>
      <c r="B17" s="20" t="s">
        <v>25</v>
      </c>
      <c r="C17" s="20">
        <v>4.6100000000000003</v>
      </c>
      <c r="D17" s="20" t="s">
        <v>26</v>
      </c>
      <c r="E17" s="20">
        <v>437.55</v>
      </c>
      <c r="F17" s="9">
        <f t="shared" si="0"/>
        <v>2017.1055000000001</v>
      </c>
    </row>
    <row r="18" spans="1:6">
      <c r="A18" s="16" t="s">
        <v>30</v>
      </c>
      <c r="B18" s="20" t="s">
        <v>31</v>
      </c>
      <c r="C18" s="20">
        <v>42.55</v>
      </c>
      <c r="D18" s="20" t="s">
        <v>26</v>
      </c>
      <c r="E18" s="20">
        <v>393.4</v>
      </c>
      <c r="F18" s="9">
        <f t="shared" si="0"/>
        <v>16739.169999999998</v>
      </c>
    </row>
    <row r="19" spans="1:6">
      <c r="A19" s="16" t="s">
        <v>27</v>
      </c>
      <c r="B19" s="20" t="s">
        <v>29</v>
      </c>
      <c r="C19" s="20">
        <v>7.74</v>
      </c>
      <c r="D19" s="20" t="s">
        <v>26</v>
      </c>
      <c r="E19" s="20">
        <v>712.09</v>
      </c>
      <c r="F19" s="9">
        <f t="shared" si="0"/>
        <v>5511.5766000000003</v>
      </c>
    </row>
    <row r="20" spans="1:6">
      <c r="A20" s="16" t="s">
        <v>33</v>
      </c>
      <c r="B20" s="20" t="s">
        <v>36</v>
      </c>
      <c r="C20" s="20">
        <v>58.36</v>
      </c>
      <c r="D20" s="20" t="s">
        <v>26</v>
      </c>
      <c r="E20" s="20">
        <v>177.1</v>
      </c>
      <c r="F20" s="9">
        <f t="shared" si="0"/>
        <v>10335.555999999999</v>
      </c>
    </row>
    <row r="21" spans="1:6">
      <c r="A21" s="16"/>
      <c r="B21" s="17"/>
      <c r="C21" s="18"/>
      <c r="D21" s="19"/>
      <c r="E21" s="18" t="s">
        <v>37</v>
      </c>
      <c r="F21" s="14">
        <f>SUM(F5:F20)</f>
        <v>794849.54480000015</v>
      </c>
    </row>
    <row r="22" spans="1:6">
      <c r="D22" s="130" t="s">
        <v>126</v>
      </c>
      <c r="E22" s="130"/>
      <c r="F22" s="130"/>
    </row>
    <row r="23" spans="1:6" ht="15" customHeight="1">
      <c r="D23" s="130"/>
      <c r="E23" s="130"/>
      <c r="F23" s="130"/>
    </row>
    <row r="24" spans="1:6">
      <c r="D24" s="130"/>
      <c r="E24" s="130"/>
      <c r="F24" s="130"/>
    </row>
    <row r="25" spans="1:6">
      <c r="D25" s="130"/>
      <c r="E25" s="130"/>
      <c r="F25" s="130"/>
    </row>
    <row r="26" spans="1:6">
      <c r="D26" s="130"/>
      <c r="E26" s="130"/>
      <c r="F26" s="130"/>
    </row>
    <row r="27" spans="1:6" ht="14.25" customHeight="1">
      <c r="D27" s="130"/>
      <c r="E27" s="130"/>
      <c r="F27" s="130"/>
    </row>
    <row r="28" spans="1:6" ht="9.75" customHeight="1"/>
  </sheetData>
  <mergeCells count="6">
    <mergeCell ref="D22:F27"/>
    <mergeCell ref="A1:F1"/>
    <mergeCell ref="A2:F2"/>
    <mergeCell ref="A3:F3"/>
    <mergeCell ref="A12:A13"/>
    <mergeCell ref="B12:B1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N22"/>
  <sheetViews>
    <sheetView workbookViewId="0">
      <selection activeCell="H16" sqref="H16"/>
    </sheetView>
  </sheetViews>
  <sheetFormatPr defaultRowHeight="15"/>
  <cols>
    <col min="1" max="1" width="7.7109375" customWidth="1"/>
    <col min="2" max="2" width="46.140625" customWidth="1"/>
    <col min="3" max="3" width="9.85546875" hidden="1" customWidth="1"/>
    <col min="4" max="4" width="11.7109375" style="30" hidden="1" customWidth="1"/>
    <col min="5" max="5" width="8.28515625" customWidth="1"/>
    <col min="6" max="6" width="7.42578125" customWidth="1"/>
    <col min="7" max="7" width="9.7109375" customWidth="1"/>
    <col min="8" max="8" width="14.85546875" customWidth="1"/>
  </cols>
  <sheetData>
    <row r="1" spans="1:11" ht="21">
      <c r="A1" s="124" t="s">
        <v>0</v>
      </c>
      <c r="B1" s="124"/>
      <c r="C1" s="124"/>
      <c r="D1" s="124"/>
      <c r="E1" s="124"/>
      <c r="F1" s="124"/>
      <c r="G1" s="124"/>
      <c r="H1" s="124"/>
      <c r="I1" s="1"/>
    </row>
    <row r="2" spans="1:11" ht="32.25" customHeight="1">
      <c r="A2" s="125" t="s">
        <v>111</v>
      </c>
      <c r="B2" s="126"/>
      <c r="C2" s="126"/>
      <c r="D2" s="126"/>
      <c r="E2" s="126"/>
      <c r="F2" s="126"/>
      <c r="G2" s="126"/>
      <c r="H2" s="126"/>
      <c r="I2" s="2"/>
    </row>
    <row r="3" spans="1:11">
      <c r="A3" s="3" t="s">
        <v>2</v>
      </c>
      <c r="B3" s="3" t="s">
        <v>3</v>
      </c>
      <c r="C3" s="4">
        <v>1</v>
      </c>
      <c r="D3" s="4" t="s">
        <v>4</v>
      </c>
      <c r="E3" s="4" t="s">
        <v>5</v>
      </c>
      <c r="F3" s="4" t="s">
        <v>6</v>
      </c>
      <c r="G3" s="4" t="s">
        <v>7</v>
      </c>
      <c r="H3" s="4" t="s">
        <v>4</v>
      </c>
    </row>
    <row r="4" spans="1:11" s="15" customFormat="1" ht="30">
      <c r="A4" s="19">
        <v>1</v>
      </c>
      <c r="B4" s="43" t="s">
        <v>79</v>
      </c>
      <c r="C4" s="9">
        <v>3</v>
      </c>
      <c r="D4" s="9" t="s">
        <v>48</v>
      </c>
      <c r="E4" s="18">
        <v>5</v>
      </c>
      <c r="F4" s="18" t="s">
        <v>48</v>
      </c>
      <c r="G4" s="9">
        <v>330.4</v>
      </c>
      <c r="H4" s="20">
        <f>C4*G4</f>
        <v>991.19999999999993</v>
      </c>
    </row>
    <row r="5" spans="1:11" ht="93" customHeight="1">
      <c r="A5" s="5" t="s">
        <v>8</v>
      </c>
      <c r="B5" s="6" t="s">
        <v>9</v>
      </c>
      <c r="C5" s="7">
        <v>76.400000000000006</v>
      </c>
      <c r="D5" s="8">
        <f>C5*G5</f>
        <v>11753.376000000002</v>
      </c>
      <c r="E5" s="8">
        <v>12.52</v>
      </c>
      <c r="F5" s="7" t="s">
        <v>10</v>
      </c>
      <c r="G5" s="7">
        <v>153.84</v>
      </c>
      <c r="H5" s="20">
        <f>E5*G5</f>
        <v>1926.0768</v>
      </c>
    </row>
    <row r="6" spans="1:11" ht="89.25">
      <c r="A6" s="5" t="s">
        <v>11</v>
      </c>
      <c r="B6" s="10" t="s">
        <v>12</v>
      </c>
      <c r="C6" s="7"/>
      <c r="D6" s="7"/>
      <c r="E6" s="8">
        <v>4.67</v>
      </c>
      <c r="F6" s="7" t="s">
        <v>10</v>
      </c>
      <c r="G6" s="7">
        <v>415.58</v>
      </c>
      <c r="H6" s="20">
        <f t="shared" ref="H6:H14" si="0">E6*G6</f>
        <v>1940.7585999999999</v>
      </c>
    </row>
    <row r="7" spans="1:11" ht="102" customHeight="1">
      <c r="A7" s="5" t="s">
        <v>112</v>
      </c>
      <c r="B7" s="11" t="s">
        <v>14</v>
      </c>
      <c r="C7" s="7"/>
      <c r="D7" s="7"/>
      <c r="E7" s="8">
        <v>7.85</v>
      </c>
      <c r="F7" s="7" t="s">
        <v>10</v>
      </c>
      <c r="G7" s="7">
        <v>1438.96</v>
      </c>
      <c r="H7" s="20">
        <f t="shared" si="0"/>
        <v>11295.835999999999</v>
      </c>
    </row>
    <row r="8" spans="1:11" ht="114.75">
      <c r="A8" s="5" t="s">
        <v>15</v>
      </c>
      <c r="B8" s="11" t="s">
        <v>16</v>
      </c>
      <c r="C8" s="7"/>
      <c r="D8" s="7"/>
      <c r="E8" s="8">
        <v>44.75</v>
      </c>
      <c r="F8" s="7" t="s">
        <v>10</v>
      </c>
      <c r="G8" s="7">
        <v>4858.76</v>
      </c>
      <c r="H8" s="20">
        <f t="shared" si="0"/>
        <v>217429.51</v>
      </c>
    </row>
    <row r="9" spans="1:11" s="15" customFormat="1" ht="61.5" customHeight="1">
      <c r="A9" s="19" t="s">
        <v>17</v>
      </c>
      <c r="B9" s="9" t="s">
        <v>18</v>
      </c>
      <c r="C9" s="52">
        <v>46.47</v>
      </c>
      <c r="D9" s="9" t="s">
        <v>22</v>
      </c>
      <c r="E9" s="52">
        <v>29.74</v>
      </c>
      <c r="F9" s="9" t="s">
        <v>19</v>
      </c>
      <c r="G9" s="52">
        <v>184.61</v>
      </c>
      <c r="H9" s="20">
        <f t="shared" si="0"/>
        <v>5490.3014000000003</v>
      </c>
    </row>
    <row r="10" spans="1:11" ht="18.75">
      <c r="A10" s="5">
        <v>6</v>
      </c>
      <c r="B10" s="60" t="s">
        <v>69</v>
      </c>
      <c r="C10" s="7"/>
      <c r="D10" s="8"/>
      <c r="E10" s="61"/>
      <c r="F10" s="7"/>
      <c r="G10" s="7"/>
      <c r="H10" s="20">
        <f t="shared" si="0"/>
        <v>0</v>
      </c>
    </row>
    <row r="11" spans="1:11" ht="15.75">
      <c r="A11" s="5" t="s">
        <v>24</v>
      </c>
      <c r="B11" s="11" t="s">
        <v>113</v>
      </c>
      <c r="C11" s="7">
        <f>9.05+262.33</f>
        <v>271.38</v>
      </c>
      <c r="D11" s="8">
        <f>C11*G11</f>
        <v>214572.02459999998</v>
      </c>
      <c r="E11" s="61">
        <v>19.239999999999998</v>
      </c>
      <c r="F11" s="7" t="s">
        <v>10</v>
      </c>
      <c r="G11" s="7">
        <v>790.67</v>
      </c>
      <c r="H11" s="20">
        <f t="shared" si="0"/>
        <v>15212.490799999998</v>
      </c>
    </row>
    <row r="12" spans="1:11" ht="15.75">
      <c r="A12" s="5" t="s">
        <v>71</v>
      </c>
      <c r="B12" s="11" t="s">
        <v>114</v>
      </c>
      <c r="C12" s="7">
        <v>35.42</v>
      </c>
      <c r="D12" s="8">
        <f>C12*G12</f>
        <v>15498.021000000001</v>
      </c>
      <c r="E12" s="61">
        <v>4.67</v>
      </c>
      <c r="F12" s="7" t="s">
        <v>10</v>
      </c>
      <c r="G12" s="7">
        <v>437.55</v>
      </c>
      <c r="H12" s="20">
        <f t="shared" si="0"/>
        <v>2043.3585</v>
      </c>
    </row>
    <row r="13" spans="1:11">
      <c r="A13" s="5" t="s">
        <v>27</v>
      </c>
      <c r="B13" s="11" t="s">
        <v>115</v>
      </c>
      <c r="C13" s="7"/>
      <c r="D13" s="8"/>
      <c r="E13" s="61">
        <v>38.49</v>
      </c>
      <c r="F13" s="7" t="s">
        <v>32</v>
      </c>
      <c r="G13" s="7">
        <v>393.4</v>
      </c>
      <c r="H13" s="20">
        <f t="shared" si="0"/>
        <v>15141.966</v>
      </c>
      <c r="I13" s="27"/>
      <c r="J13" s="27"/>
      <c r="K13" s="27"/>
    </row>
    <row r="14" spans="1:11" ht="15.75">
      <c r="A14" s="5" t="s">
        <v>30</v>
      </c>
      <c r="B14" s="11" t="s">
        <v>116</v>
      </c>
      <c r="C14" s="7">
        <v>76.400000000000006</v>
      </c>
      <c r="D14" s="8">
        <f>C14*G14</f>
        <v>54403.676000000007</v>
      </c>
      <c r="E14" s="61">
        <v>7.85</v>
      </c>
      <c r="F14" s="7" t="s">
        <v>10</v>
      </c>
      <c r="G14" s="7">
        <v>712.09</v>
      </c>
      <c r="H14" s="20">
        <f t="shared" si="0"/>
        <v>5589.9065000000001</v>
      </c>
    </row>
    <row r="15" spans="1:11">
      <c r="A15" s="5" t="s">
        <v>33</v>
      </c>
      <c r="B15" s="11" t="s">
        <v>110</v>
      </c>
      <c r="C15" s="7"/>
      <c r="D15" s="8"/>
      <c r="E15" s="61">
        <v>12.52</v>
      </c>
      <c r="F15" s="7" t="s">
        <v>32</v>
      </c>
      <c r="G15" s="7">
        <v>177.1</v>
      </c>
      <c r="H15" s="20">
        <f>E15*G15</f>
        <v>2217.2919999999999</v>
      </c>
      <c r="I15" s="27"/>
      <c r="J15" s="27"/>
      <c r="K15" s="27"/>
    </row>
    <row r="16" spans="1:11">
      <c r="A16" s="5"/>
      <c r="B16" s="147" t="s">
        <v>37</v>
      </c>
      <c r="C16" s="147"/>
      <c r="D16" s="147"/>
      <c r="E16" s="147"/>
      <c r="F16" s="147"/>
      <c r="G16" s="147"/>
      <c r="H16" s="61">
        <f>SUM(H4:H15)</f>
        <v>279278.69660000002</v>
      </c>
      <c r="I16" s="27"/>
      <c r="J16" s="27"/>
      <c r="K16" s="27"/>
    </row>
    <row r="17" spans="1:14">
      <c r="A17" s="24"/>
      <c r="B17" s="25"/>
      <c r="C17" s="25"/>
      <c r="D17" s="25"/>
      <c r="E17" s="25"/>
      <c r="F17" s="25"/>
      <c r="G17" s="25"/>
      <c r="H17" s="26"/>
      <c r="I17" s="27"/>
      <c r="J17" s="27"/>
      <c r="K17" s="27"/>
    </row>
    <row r="18" spans="1:14" ht="31.5" customHeight="1">
      <c r="A18" s="142"/>
      <c r="B18" s="142"/>
      <c r="C18" s="35"/>
      <c r="D18" s="35"/>
      <c r="E18" s="143" t="s">
        <v>38</v>
      </c>
      <c r="F18" s="143"/>
      <c r="G18" s="143"/>
      <c r="H18" s="143"/>
      <c r="I18" s="29"/>
      <c r="J18" s="29"/>
      <c r="K18" s="29"/>
      <c r="L18" s="29"/>
      <c r="M18" s="29"/>
      <c r="N18" s="29"/>
    </row>
    <row r="19" spans="1:14" ht="15.75" customHeight="1">
      <c r="E19" s="143"/>
      <c r="F19" s="143"/>
      <c r="G19" s="143"/>
      <c r="H19" s="143"/>
      <c r="I19" s="29"/>
      <c r="J19" s="29"/>
      <c r="K19" s="29"/>
      <c r="L19" s="29"/>
      <c r="M19" s="29"/>
      <c r="N19" s="29"/>
    </row>
    <row r="20" spans="1:14" ht="15.75" customHeight="1">
      <c r="E20" s="143"/>
      <c r="F20" s="143"/>
      <c r="G20" s="143"/>
      <c r="H20" s="143"/>
      <c r="I20" s="29"/>
      <c r="J20" s="29"/>
      <c r="K20" s="29"/>
      <c r="L20" s="29"/>
      <c r="M20" s="29"/>
      <c r="N20" s="29"/>
    </row>
    <row r="22" spans="1:14" ht="15.75" customHeight="1"/>
  </sheetData>
  <mergeCells count="5">
    <mergeCell ref="A1:H1"/>
    <mergeCell ref="A2:H2"/>
    <mergeCell ref="B16:G16"/>
    <mergeCell ref="A18:B18"/>
    <mergeCell ref="E18:H20"/>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4"/>
  <sheetViews>
    <sheetView topLeftCell="A4" workbookViewId="0">
      <selection activeCell="A3" sqref="A3:F3"/>
    </sheetView>
  </sheetViews>
  <sheetFormatPr defaultRowHeight="15"/>
  <cols>
    <col min="1" max="1" width="9.140625" style="40"/>
    <col min="2" max="2" width="42.85546875" style="38" customWidth="1"/>
    <col min="3" max="3" width="9.140625" style="15"/>
    <col min="4" max="4" width="9.140625" style="41"/>
    <col min="5" max="5" width="9.140625" style="15"/>
    <col min="6" max="6" width="16.42578125" style="42" customWidth="1"/>
    <col min="7" max="16384" width="9.140625" style="15"/>
  </cols>
  <sheetData>
    <row r="1" spans="1:6" ht="18.75">
      <c r="A1" s="111" t="s">
        <v>0</v>
      </c>
      <c r="B1" s="111"/>
      <c r="C1" s="111"/>
      <c r="D1" s="111"/>
      <c r="E1" s="111"/>
      <c r="F1" s="111"/>
    </row>
    <row r="2" spans="1:6" ht="18.75">
      <c r="A2" s="111" t="s">
        <v>39</v>
      </c>
      <c r="B2" s="111"/>
      <c r="C2" s="111"/>
      <c r="D2" s="111"/>
      <c r="E2" s="111"/>
      <c r="F2" s="111"/>
    </row>
    <row r="3" spans="1:6" ht="48" customHeight="1">
      <c r="A3" s="112" t="s">
        <v>273</v>
      </c>
      <c r="B3" s="113"/>
      <c r="C3" s="113"/>
      <c r="D3" s="113"/>
      <c r="E3" s="113"/>
      <c r="F3" s="114"/>
    </row>
    <row r="4" spans="1:6">
      <c r="A4" s="37" t="s">
        <v>41</v>
      </c>
      <c r="B4" s="37" t="s">
        <v>42</v>
      </c>
      <c r="C4" s="37" t="s">
        <v>43</v>
      </c>
      <c r="D4" s="37" t="s">
        <v>44</v>
      </c>
      <c r="E4" s="37" t="s">
        <v>45</v>
      </c>
      <c r="F4" s="37" t="s">
        <v>46</v>
      </c>
    </row>
    <row r="5" spans="1:6" s="38" customFormat="1" ht="30">
      <c r="A5" s="12">
        <v>1</v>
      </c>
      <c r="B5" s="20" t="s">
        <v>79</v>
      </c>
      <c r="C5" s="20">
        <v>5</v>
      </c>
      <c r="D5" s="19" t="s">
        <v>48</v>
      </c>
      <c r="E5" s="20">
        <v>330.4</v>
      </c>
      <c r="F5" s="20">
        <f>C5*E5</f>
        <v>1652</v>
      </c>
    </row>
    <row r="6" spans="1:6" ht="75">
      <c r="A6" s="12" t="s">
        <v>80</v>
      </c>
      <c r="B6" s="20" t="s">
        <v>81</v>
      </c>
      <c r="C6" s="14">
        <v>19.329999999999998</v>
      </c>
      <c r="D6" s="19" t="s">
        <v>26</v>
      </c>
      <c r="E6" s="14">
        <v>153.84</v>
      </c>
      <c r="F6" s="20">
        <f t="shared" ref="F6:F13" si="0">C6*E6</f>
        <v>2973.7271999999998</v>
      </c>
    </row>
    <row r="7" spans="1:6" ht="105">
      <c r="A7" s="12" t="s">
        <v>82</v>
      </c>
      <c r="B7" s="20" t="s">
        <v>83</v>
      </c>
      <c r="C7" s="14">
        <v>1.39</v>
      </c>
      <c r="D7" s="19" t="s">
        <v>26</v>
      </c>
      <c r="E7" s="14">
        <v>415.58</v>
      </c>
      <c r="F7" s="20">
        <f t="shared" si="0"/>
        <v>577.6561999999999</v>
      </c>
    </row>
    <row r="8" spans="1:6" ht="90">
      <c r="A8" s="12" t="s">
        <v>54</v>
      </c>
      <c r="B8" s="20" t="s">
        <v>84</v>
      </c>
      <c r="C8" s="14">
        <v>2.3199999999999998</v>
      </c>
      <c r="D8" s="16" t="s">
        <v>26</v>
      </c>
      <c r="E8" s="14">
        <v>1336.28</v>
      </c>
      <c r="F8" s="20">
        <f t="shared" si="0"/>
        <v>3100.1695999999997</v>
      </c>
    </row>
    <row r="9" spans="1:6" ht="45">
      <c r="A9" s="12" t="s">
        <v>268</v>
      </c>
      <c r="B9" s="13" t="s">
        <v>18</v>
      </c>
      <c r="C9" s="14">
        <v>99.67</v>
      </c>
      <c r="D9" s="12" t="s">
        <v>22</v>
      </c>
      <c r="E9" s="14">
        <v>184.61</v>
      </c>
      <c r="F9" s="20">
        <f t="shared" si="0"/>
        <v>18400.078700000002</v>
      </c>
    </row>
    <row r="10" spans="1:6" ht="60">
      <c r="A10" s="12" t="s">
        <v>269</v>
      </c>
      <c r="B10" s="20" t="s">
        <v>122</v>
      </c>
      <c r="C10" s="14">
        <v>7.37</v>
      </c>
      <c r="D10" s="16" t="s">
        <v>26</v>
      </c>
      <c r="E10" s="14">
        <v>5891.97</v>
      </c>
      <c r="F10" s="20">
        <f t="shared" si="0"/>
        <v>43423.818900000006</v>
      </c>
    </row>
    <row r="11" spans="1:6" ht="105">
      <c r="A11" s="12" t="s">
        <v>270</v>
      </c>
      <c r="B11" s="20" t="s">
        <v>100</v>
      </c>
      <c r="C11" s="14">
        <v>2.77</v>
      </c>
      <c r="D11" s="19" t="s">
        <v>26</v>
      </c>
      <c r="E11" s="14">
        <v>6092.63</v>
      </c>
      <c r="F11" s="20">
        <f t="shared" si="0"/>
        <v>16876.5851</v>
      </c>
    </row>
    <row r="12" spans="1:6" ht="120">
      <c r="A12" s="12" t="s">
        <v>133</v>
      </c>
      <c r="B12" s="13" t="s">
        <v>102</v>
      </c>
      <c r="C12" s="14">
        <v>0.56000000000000005</v>
      </c>
      <c r="D12" s="12" t="s">
        <v>103</v>
      </c>
      <c r="E12" s="14">
        <v>77259.94</v>
      </c>
      <c r="F12" s="20">
        <f t="shared" si="0"/>
        <v>43265.566400000003</v>
      </c>
    </row>
    <row r="13" spans="1:6" ht="120">
      <c r="A13" s="12" t="s">
        <v>271</v>
      </c>
      <c r="B13" s="13" t="s">
        <v>132</v>
      </c>
      <c r="C13" s="14">
        <v>0.36</v>
      </c>
      <c r="D13" s="12" t="s">
        <v>103</v>
      </c>
      <c r="E13" s="14">
        <v>79086.94</v>
      </c>
      <c r="F13" s="20">
        <f t="shared" si="0"/>
        <v>28471.2984</v>
      </c>
    </row>
    <row r="14" spans="1:6">
      <c r="A14" s="16">
        <v>10</v>
      </c>
      <c r="B14" s="17" t="s">
        <v>23</v>
      </c>
      <c r="C14" s="18"/>
      <c r="D14" s="19"/>
      <c r="E14" s="18"/>
      <c r="F14" s="20"/>
    </row>
    <row r="15" spans="1:6">
      <c r="A15" s="16" t="s">
        <v>24</v>
      </c>
      <c r="B15" s="20" t="s">
        <v>88</v>
      </c>
      <c r="C15" s="20">
        <v>4.3600000000000003</v>
      </c>
      <c r="D15" s="20" t="s">
        <v>26</v>
      </c>
      <c r="E15" s="20">
        <v>893.67</v>
      </c>
      <c r="F15" s="20">
        <f t="shared" ref="F15:F19" si="1">C15*E15</f>
        <v>3896.4012000000002</v>
      </c>
    </row>
    <row r="16" spans="1:6">
      <c r="A16" s="16" t="s">
        <v>71</v>
      </c>
      <c r="B16" s="20" t="s">
        <v>272</v>
      </c>
      <c r="C16" s="20">
        <v>1.39</v>
      </c>
      <c r="D16" s="20" t="s">
        <v>26</v>
      </c>
      <c r="E16" s="20">
        <v>378.69</v>
      </c>
      <c r="F16" s="20">
        <f t="shared" si="1"/>
        <v>526.37909999999999</v>
      </c>
    </row>
    <row r="17" spans="1:6">
      <c r="A17" s="16" t="s">
        <v>27</v>
      </c>
      <c r="B17" s="20" t="s">
        <v>90</v>
      </c>
      <c r="C17" s="20">
        <v>2.3199999999999998</v>
      </c>
      <c r="D17" s="20" t="s">
        <v>26</v>
      </c>
      <c r="E17" s="20">
        <v>819.59</v>
      </c>
      <c r="F17" s="20">
        <f t="shared" si="1"/>
        <v>1901.4487999999999</v>
      </c>
    </row>
    <row r="18" spans="1:6">
      <c r="A18" s="16" t="s">
        <v>30</v>
      </c>
      <c r="B18" s="20" t="s">
        <v>91</v>
      </c>
      <c r="C18" s="20">
        <v>8.7200000000000006</v>
      </c>
      <c r="D18" s="20" t="s">
        <v>26</v>
      </c>
      <c r="E18" s="20">
        <v>496.97</v>
      </c>
      <c r="F18" s="20">
        <f t="shared" si="1"/>
        <v>4333.5784000000003</v>
      </c>
    </row>
    <row r="19" spans="1:6">
      <c r="A19" s="16" t="s">
        <v>33</v>
      </c>
      <c r="B19" s="20" t="s">
        <v>36</v>
      </c>
      <c r="C19" s="20">
        <v>19.329999999999998</v>
      </c>
      <c r="D19" s="20" t="s">
        <v>26</v>
      </c>
      <c r="E19" s="20">
        <v>177.1</v>
      </c>
      <c r="F19" s="20">
        <f t="shared" si="1"/>
        <v>3423.3429999999994</v>
      </c>
    </row>
    <row r="20" spans="1:6">
      <c r="A20" s="16"/>
      <c r="B20" s="17"/>
      <c r="C20" s="18"/>
      <c r="D20" s="19"/>
      <c r="E20" s="17" t="s">
        <v>37</v>
      </c>
      <c r="F20" s="14">
        <v>172822.05</v>
      </c>
    </row>
    <row r="21" spans="1:6" ht="30">
      <c r="A21" s="16"/>
      <c r="B21" s="17"/>
      <c r="C21" s="18"/>
      <c r="D21" s="19"/>
      <c r="E21" s="17" t="s">
        <v>222</v>
      </c>
      <c r="F21" s="17">
        <f>F20*12/100</f>
        <v>20738.645999999997</v>
      </c>
    </row>
    <row r="22" spans="1:6">
      <c r="A22" s="16"/>
      <c r="B22" s="17"/>
      <c r="C22" s="18"/>
      <c r="D22" s="19"/>
      <c r="E22" s="17"/>
      <c r="F22" s="17">
        <f>F21+F20</f>
        <v>193560.696</v>
      </c>
    </row>
    <row r="23" spans="1:6" ht="30">
      <c r="A23" s="16"/>
      <c r="B23" s="17"/>
      <c r="C23" s="18"/>
      <c r="D23" s="19"/>
      <c r="E23" s="17" t="s">
        <v>223</v>
      </c>
      <c r="F23" s="17">
        <f>F22*1/100</f>
        <v>1935.6069600000001</v>
      </c>
    </row>
    <row r="24" spans="1:6">
      <c r="A24" s="16"/>
      <c r="B24" s="17"/>
      <c r="C24" s="18"/>
      <c r="D24" s="19"/>
      <c r="E24" s="17" t="s">
        <v>224</v>
      </c>
      <c r="F24" s="17">
        <f>F23+F22</f>
        <v>195496.30296</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23"/>
  <sheetViews>
    <sheetView topLeftCell="A13" workbookViewId="0">
      <selection activeCell="F5" sqref="F5:F16"/>
    </sheetView>
  </sheetViews>
  <sheetFormatPr defaultRowHeight="15"/>
  <cols>
    <col min="1" max="1" width="9.7109375" style="31" customWidth="1"/>
    <col min="2" max="2" width="52.7109375" style="31" customWidth="1"/>
    <col min="3" max="3" width="14.5703125" style="31" customWidth="1"/>
    <col min="4" max="4" width="7.5703125" style="31" customWidth="1"/>
    <col min="5" max="5" width="14.85546875" style="31" customWidth="1"/>
    <col min="6" max="6" width="17.42578125" style="31" customWidth="1"/>
    <col min="7" max="16384" width="9.140625" style="31"/>
  </cols>
  <sheetData>
    <row r="1" spans="1:6" ht="18.75">
      <c r="A1" s="111" t="s">
        <v>0</v>
      </c>
      <c r="B1" s="111"/>
      <c r="C1" s="111"/>
      <c r="D1" s="111"/>
      <c r="E1" s="111"/>
      <c r="F1" s="111"/>
    </row>
    <row r="2" spans="1:6" ht="18.75">
      <c r="A2" s="111" t="s">
        <v>39</v>
      </c>
      <c r="B2" s="111"/>
      <c r="C2" s="111"/>
      <c r="D2" s="111"/>
      <c r="E2" s="111"/>
      <c r="F2" s="111"/>
    </row>
    <row r="3" spans="1:6" ht="42.75" customHeight="1">
      <c r="A3" s="112" t="s">
        <v>210</v>
      </c>
      <c r="B3" s="113"/>
      <c r="C3" s="113"/>
      <c r="D3" s="113"/>
      <c r="E3" s="113"/>
      <c r="F3" s="114"/>
    </row>
    <row r="4" spans="1:6">
      <c r="A4" s="32" t="s">
        <v>41</v>
      </c>
      <c r="B4" s="32" t="s">
        <v>42</v>
      </c>
      <c r="C4" s="32" t="s">
        <v>43</v>
      </c>
      <c r="D4" s="32" t="s">
        <v>44</v>
      </c>
      <c r="E4" s="32" t="s">
        <v>45</v>
      </c>
      <c r="F4" s="32" t="s">
        <v>46</v>
      </c>
    </row>
    <row r="5" spans="1:6" ht="45.75" customHeight="1">
      <c r="A5" s="71">
        <v>1</v>
      </c>
      <c r="B5" s="71" t="s">
        <v>47</v>
      </c>
      <c r="C5" s="71">
        <v>5</v>
      </c>
      <c r="D5" s="71" t="s">
        <v>48</v>
      </c>
      <c r="E5" s="71">
        <v>330.4</v>
      </c>
      <c r="F5" s="70">
        <f>C5*E5</f>
        <v>1652</v>
      </c>
    </row>
    <row r="6" spans="1:6" ht="189">
      <c r="A6" s="71" t="s">
        <v>211</v>
      </c>
      <c r="B6" s="71" t="s">
        <v>145</v>
      </c>
      <c r="C6" s="68">
        <v>56.92</v>
      </c>
      <c r="D6" s="83" t="s">
        <v>58</v>
      </c>
      <c r="E6" s="83">
        <v>153.84</v>
      </c>
      <c r="F6" s="68">
        <f>ROUND(C6*E6,0)</f>
        <v>8757</v>
      </c>
    </row>
    <row r="7" spans="1:6" ht="126">
      <c r="A7" s="71" t="s">
        <v>212</v>
      </c>
      <c r="B7" s="71" t="s">
        <v>213</v>
      </c>
      <c r="C7" s="68">
        <v>21.24</v>
      </c>
      <c r="D7" s="83" t="s">
        <v>58</v>
      </c>
      <c r="E7" s="83">
        <v>415.58</v>
      </c>
      <c r="F7" s="68">
        <f>ROUND(C7*E7,0)</f>
        <v>8827</v>
      </c>
    </row>
    <row r="8" spans="1:6" ht="110.25">
      <c r="A8" s="71" t="s">
        <v>214</v>
      </c>
      <c r="B8" s="71" t="s">
        <v>149</v>
      </c>
      <c r="C8" s="68">
        <v>35.43</v>
      </c>
      <c r="D8" s="83" t="s">
        <v>58</v>
      </c>
      <c r="E8" s="71">
        <v>1438.96</v>
      </c>
      <c r="F8" s="70">
        <f>ROUND(C8*E8,0)</f>
        <v>50982</v>
      </c>
    </row>
    <row r="9" spans="1:6" ht="141.75">
      <c r="A9" s="71" t="s">
        <v>215</v>
      </c>
      <c r="B9" s="71" t="s">
        <v>216</v>
      </c>
      <c r="C9" s="70">
        <v>42.48</v>
      </c>
      <c r="D9" s="71" t="s">
        <v>58</v>
      </c>
      <c r="E9" s="70">
        <v>5891.97</v>
      </c>
      <c r="F9" s="70">
        <f>C9*E9</f>
        <v>250290.88559999998</v>
      </c>
    </row>
    <row r="10" spans="1:6" ht="15.75">
      <c r="A10" s="71">
        <v>6</v>
      </c>
      <c r="B10" s="71" t="s">
        <v>153</v>
      </c>
      <c r="C10" s="84"/>
      <c r="D10" s="84"/>
      <c r="E10" s="71"/>
      <c r="F10" s="68"/>
    </row>
    <row r="11" spans="1:6" ht="15.75">
      <c r="A11" s="85" t="s">
        <v>24</v>
      </c>
      <c r="B11" s="71" t="s">
        <v>217</v>
      </c>
      <c r="C11" s="70">
        <v>18.27</v>
      </c>
      <c r="D11" s="71" t="s">
        <v>58</v>
      </c>
      <c r="E11" s="71">
        <v>893.67</v>
      </c>
      <c r="F11" s="68">
        <f>C11*E11</f>
        <v>16327.350899999999</v>
      </c>
    </row>
    <row r="12" spans="1:6" ht="15.75">
      <c r="A12" s="71" t="s">
        <v>71</v>
      </c>
      <c r="B12" s="71" t="s">
        <v>218</v>
      </c>
      <c r="C12" s="70">
        <v>21.24</v>
      </c>
      <c r="D12" s="71" t="s">
        <v>58</v>
      </c>
      <c r="E12" s="71">
        <v>378.69</v>
      </c>
      <c r="F12" s="68">
        <f t="shared" ref="F12:F15" si="0">C12*E12</f>
        <v>8043.3755999999994</v>
      </c>
    </row>
    <row r="13" spans="1:6" ht="15.75">
      <c r="A13" s="71" t="s">
        <v>27</v>
      </c>
      <c r="B13" s="71" t="s">
        <v>219</v>
      </c>
      <c r="C13" s="70">
        <v>35.43</v>
      </c>
      <c r="D13" s="71" t="s">
        <v>58</v>
      </c>
      <c r="E13" s="71">
        <v>819.59</v>
      </c>
      <c r="F13" s="68">
        <f t="shared" si="0"/>
        <v>29038.073700000001</v>
      </c>
    </row>
    <row r="14" spans="1:6" ht="15.75">
      <c r="A14" s="71" t="s">
        <v>30</v>
      </c>
      <c r="B14" s="71" t="s">
        <v>220</v>
      </c>
      <c r="C14" s="70">
        <v>36.53</v>
      </c>
      <c r="D14" s="71" t="s">
        <v>58</v>
      </c>
      <c r="E14" s="71">
        <v>496.4</v>
      </c>
      <c r="F14" s="68">
        <f t="shared" si="0"/>
        <v>18133.491999999998</v>
      </c>
    </row>
    <row r="15" spans="1:6" ht="15.75">
      <c r="A15" s="71" t="s">
        <v>33</v>
      </c>
      <c r="B15" s="71" t="s">
        <v>221</v>
      </c>
      <c r="C15" s="70">
        <v>56.92</v>
      </c>
      <c r="D15" s="71" t="s">
        <v>58</v>
      </c>
      <c r="E15" s="71">
        <v>177.1</v>
      </c>
      <c r="F15" s="68">
        <f t="shared" si="0"/>
        <v>10080.531999999999</v>
      </c>
    </row>
    <row r="16" spans="1:6" ht="15.75">
      <c r="A16" s="71"/>
      <c r="B16" s="71"/>
      <c r="C16" s="71"/>
      <c r="D16" s="71"/>
      <c r="E16" s="71" t="s">
        <v>182</v>
      </c>
      <c r="F16" s="110">
        <f>SUM(F5:F15)</f>
        <v>402131.70980000007</v>
      </c>
    </row>
    <row r="17" spans="1:7" ht="19.5" hidden="1" customHeight="1">
      <c r="A17" s="86"/>
      <c r="B17" s="86"/>
      <c r="C17" s="86"/>
      <c r="D17" s="86"/>
      <c r="E17" s="87" t="s">
        <v>222</v>
      </c>
      <c r="F17" s="68">
        <f>F16*12/100</f>
        <v>48255.805176000009</v>
      </c>
    </row>
    <row r="18" spans="1:7" ht="19.5" hidden="1" customHeight="1">
      <c r="A18" s="86"/>
      <c r="B18" s="86"/>
      <c r="C18" s="86"/>
      <c r="D18" s="86"/>
      <c r="E18" s="68"/>
      <c r="F18" s="68">
        <f>F17+F16</f>
        <v>450387.51497600006</v>
      </c>
    </row>
    <row r="19" spans="1:7" ht="19.5" hidden="1" customHeight="1">
      <c r="A19" s="86"/>
      <c r="B19" s="86"/>
      <c r="C19" s="86"/>
      <c r="D19" s="86"/>
      <c r="E19" s="87" t="s">
        <v>223</v>
      </c>
      <c r="F19" s="68">
        <f>F18*1/100</f>
        <v>4503.8751497600006</v>
      </c>
    </row>
    <row r="20" spans="1:7" ht="19.5" hidden="1" customHeight="1">
      <c r="A20" s="86"/>
      <c r="B20" s="86"/>
      <c r="C20" s="86"/>
      <c r="D20" s="86"/>
      <c r="E20" s="87" t="s">
        <v>224</v>
      </c>
      <c r="F20" s="68">
        <f>F19+F18</f>
        <v>454891.39012576005</v>
      </c>
    </row>
    <row r="21" spans="1:7" ht="19.5" customHeight="1">
      <c r="A21" s="86"/>
      <c r="B21" s="86"/>
      <c r="C21" s="86"/>
      <c r="D21" s="86"/>
      <c r="E21" s="88"/>
      <c r="F21" s="89"/>
    </row>
    <row r="22" spans="1:7" ht="21" customHeight="1">
      <c r="A22" s="15"/>
      <c r="B22" s="15"/>
      <c r="C22" s="15"/>
      <c r="D22" s="15"/>
      <c r="E22" s="15"/>
      <c r="F22" s="15"/>
    </row>
    <row r="23" spans="1:7" ht="50.25" customHeight="1">
      <c r="A23" s="15"/>
      <c r="B23" s="115" t="s">
        <v>225</v>
      </c>
      <c r="C23" s="115"/>
      <c r="D23" s="115"/>
      <c r="E23" s="115"/>
      <c r="F23" s="115"/>
      <c r="G23" s="34"/>
    </row>
  </sheetData>
  <mergeCells count="4">
    <mergeCell ref="A1:F1"/>
    <mergeCell ref="A2:F2"/>
    <mergeCell ref="A3:F3"/>
    <mergeCell ref="B23:F2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3"/>
  <sheetViews>
    <sheetView workbookViewId="0">
      <selection activeCell="F5" sqref="F5:F16"/>
    </sheetView>
  </sheetViews>
  <sheetFormatPr defaultRowHeight="15"/>
  <cols>
    <col min="1" max="1" width="9.7109375" style="31" customWidth="1"/>
    <col min="2" max="2" width="52.7109375" style="31" customWidth="1"/>
    <col min="3" max="3" width="14.5703125" style="31" customWidth="1"/>
    <col min="4" max="4" width="7.5703125" style="31" customWidth="1"/>
    <col min="5" max="5" width="14.85546875" style="31" customWidth="1"/>
    <col min="6" max="6" width="17.42578125" style="31" customWidth="1"/>
    <col min="7" max="16384" width="9.140625" style="31"/>
  </cols>
  <sheetData>
    <row r="1" spans="1:6" ht="18.75">
      <c r="A1" s="111" t="s">
        <v>0</v>
      </c>
      <c r="B1" s="111"/>
      <c r="C1" s="111"/>
      <c r="D1" s="111"/>
      <c r="E1" s="111"/>
      <c r="F1" s="111"/>
    </row>
    <row r="2" spans="1:6" ht="18.75">
      <c r="A2" s="111" t="s">
        <v>39</v>
      </c>
      <c r="B2" s="111"/>
      <c r="C2" s="111"/>
      <c r="D2" s="111"/>
      <c r="E2" s="111"/>
      <c r="F2" s="111"/>
    </row>
    <row r="3" spans="1:6" ht="58.5" customHeight="1">
      <c r="A3" s="112" t="s">
        <v>226</v>
      </c>
      <c r="B3" s="113"/>
      <c r="C3" s="113"/>
      <c r="D3" s="113"/>
      <c r="E3" s="113"/>
      <c r="F3" s="114"/>
    </row>
    <row r="4" spans="1:6">
      <c r="A4" s="32" t="s">
        <v>41</v>
      </c>
      <c r="B4" s="32" t="s">
        <v>42</v>
      </c>
      <c r="C4" s="32" t="s">
        <v>43</v>
      </c>
      <c r="D4" s="32" t="s">
        <v>44</v>
      </c>
      <c r="E4" s="32" t="s">
        <v>45</v>
      </c>
      <c r="F4" s="32" t="s">
        <v>46</v>
      </c>
    </row>
    <row r="5" spans="1:6" ht="45.75" customHeight="1">
      <c r="A5" s="71">
        <v>1</v>
      </c>
      <c r="B5" s="71" t="s">
        <v>47</v>
      </c>
      <c r="C5" s="71">
        <v>5</v>
      </c>
      <c r="D5" s="71" t="s">
        <v>48</v>
      </c>
      <c r="E5" s="71">
        <v>330.4</v>
      </c>
      <c r="F5" s="70">
        <f>C5*E5</f>
        <v>1652</v>
      </c>
    </row>
    <row r="6" spans="1:6" ht="189">
      <c r="A6" s="71" t="s">
        <v>211</v>
      </c>
      <c r="B6" s="71" t="s">
        <v>145</v>
      </c>
      <c r="C6" s="68">
        <v>33.4</v>
      </c>
      <c r="D6" s="83" t="s">
        <v>58</v>
      </c>
      <c r="E6" s="83">
        <v>153.84</v>
      </c>
      <c r="F6" s="68">
        <f>ROUND(C6*E6,0)</f>
        <v>5138</v>
      </c>
    </row>
    <row r="7" spans="1:6" ht="126">
      <c r="A7" s="71" t="s">
        <v>212</v>
      </c>
      <c r="B7" s="71" t="s">
        <v>213</v>
      </c>
      <c r="C7" s="68">
        <v>12.46</v>
      </c>
      <c r="D7" s="83" t="s">
        <v>58</v>
      </c>
      <c r="E7" s="83">
        <v>415.58</v>
      </c>
      <c r="F7" s="68">
        <f>ROUND(C7*E7,0)</f>
        <v>5178</v>
      </c>
    </row>
    <row r="8" spans="1:6" ht="110.25">
      <c r="A8" s="71" t="s">
        <v>214</v>
      </c>
      <c r="B8" s="71" t="s">
        <v>149</v>
      </c>
      <c r="C8" s="68">
        <v>20.79</v>
      </c>
      <c r="D8" s="83" t="s">
        <v>58</v>
      </c>
      <c r="E8" s="71">
        <v>1438.96</v>
      </c>
      <c r="F8" s="70">
        <f>ROUND(C8*E8,0)</f>
        <v>29916</v>
      </c>
    </row>
    <row r="9" spans="1:6" ht="141.75">
      <c r="A9" s="71" t="s">
        <v>215</v>
      </c>
      <c r="B9" s="71" t="s">
        <v>216</v>
      </c>
      <c r="C9" s="70">
        <v>43.05</v>
      </c>
      <c r="D9" s="71" t="s">
        <v>58</v>
      </c>
      <c r="E9" s="70">
        <v>5891.97</v>
      </c>
      <c r="F9" s="70">
        <f>C9*E9</f>
        <v>253649.30849999998</v>
      </c>
    </row>
    <row r="10" spans="1:6" ht="15.75">
      <c r="A10" s="71">
        <v>6</v>
      </c>
      <c r="B10" s="71" t="s">
        <v>153</v>
      </c>
      <c r="C10" s="84"/>
      <c r="D10" s="84"/>
      <c r="E10" s="71"/>
      <c r="F10" s="68"/>
    </row>
    <row r="11" spans="1:6" ht="15.75">
      <c r="A11" s="85" t="s">
        <v>24</v>
      </c>
      <c r="B11" s="71" t="s">
        <v>217</v>
      </c>
      <c r="C11" s="70">
        <v>18.510000000000002</v>
      </c>
      <c r="D11" s="71" t="s">
        <v>58</v>
      </c>
      <c r="E11" s="71">
        <v>893.67</v>
      </c>
      <c r="F11" s="68">
        <f>C11*E11</f>
        <v>16541.831700000002</v>
      </c>
    </row>
    <row r="12" spans="1:6" ht="15.75">
      <c r="A12" s="71" t="s">
        <v>71</v>
      </c>
      <c r="B12" s="71" t="s">
        <v>218</v>
      </c>
      <c r="C12" s="70">
        <v>12.46</v>
      </c>
      <c r="D12" s="71" t="s">
        <v>58</v>
      </c>
      <c r="E12" s="71">
        <v>378.69</v>
      </c>
      <c r="F12" s="68">
        <f t="shared" ref="F12:F15" si="0">C12*E12</f>
        <v>4718.4774000000007</v>
      </c>
    </row>
    <row r="13" spans="1:6" ht="15.75">
      <c r="A13" s="71" t="s">
        <v>27</v>
      </c>
      <c r="B13" s="71" t="s">
        <v>219</v>
      </c>
      <c r="C13" s="70">
        <v>20.79</v>
      </c>
      <c r="D13" s="71" t="s">
        <v>58</v>
      </c>
      <c r="E13" s="71">
        <v>819.59</v>
      </c>
      <c r="F13" s="68">
        <f t="shared" si="0"/>
        <v>17039.276099999999</v>
      </c>
    </row>
    <row r="14" spans="1:6" ht="15.75">
      <c r="A14" s="71" t="s">
        <v>30</v>
      </c>
      <c r="B14" s="71" t="s">
        <v>220</v>
      </c>
      <c r="C14" s="70">
        <v>37.020000000000003</v>
      </c>
      <c r="D14" s="71" t="s">
        <v>58</v>
      </c>
      <c r="E14" s="71">
        <v>496.4</v>
      </c>
      <c r="F14" s="68">
        <f t="shared" si="0"/>
        <v>18376.727999999999</v>
      </c>
    </row>
    <row r="15" spans="1:6" ht="15.75">
      <c r="A15" s="71" t="s">
        <v>33</v>
      </c>
      <c r="B15" s="71" t="s">
        <v>221</v>
      </c>
      <c r="C15" s="70">
        <v>33.4</v>
      </c>
      <c r="D15" s="71" t="s">
        <v>58</v>
      </c>
      <c r="E15" s="71">
        <v>177.1</v>
      </c>
      <c r="F15" s="68">
        <f t="shared" si="0"/>
        <v>5915.1399999999994</v>
      </c>
    </row>
    <row r="16" spans="1:6" ht="15.75">
      <c r="A16" s="71"/>
      <c r="B16" s="71"/>
      <c r="C16" s="71"/>
      <c r="D16" s="71"/>
      <c r="E16" s="71" t="s">
        <v>182</v>
      </c>
      <c r="F16" s="110">
        <f>SUM(F5:F15)</f>
        <v>358124.76169999997</v>
      </c>
    </row>
    <row r="17" spans="1:7" ht="19.5" hidden="1" customHeight="1">
      <c r="A17" s="86"/>
      <c r="B17" s="86"/>
      <c r="C17" s="86"/>
      <c r="D17" s="86"/>
      <c r="E17" s="87" t="s">
        <v>222</v>
      </c>
      <c r="F17" s="68">
        <f>F16*12/100</f>
        <v>42974.971403999996</v>
      </c>
    </row>
    <row r="18" spans="1:7" ht="19.5" hidden="1" customHeight="1">
      <c r="A18" s="86"/>
      <c r="B18" s="86"/>
      <c r="C18" s="86"/>
      <c r="D18" s="86"/>
      <c r="E18" s="68"/>
      <c r="F18" s="68">
        <f>F17+F16</f>
        <v>401099.73310399998</v>
      </c>
    </row>
    <row r="19" spans="1:7" ht="19.5" hidden="1" customHeight="1">
      <c r="A19" s="86"/>
      <c r="B19" s="86"/>
      <c r="C19" s="86"/>
      <c r="D19" s="86"/>
      <c r="E19" s="87" t="s">
        <v>223</v>
      </c>
      <c r="F19" s="68">
        <f>F18*1/100</f>
        <v>4010.9973310400001</v>
      </c>
    </row>
    <row r="20" spans="1:7" ht="19.5" hidden="1" customHeight="1">
      <c r="A20" s="86"/>
      <c r="B20" s="86"/>
      <c r="C20" s="86"/>
      <c r="D20" s="86"/>
      <c r="E20" s="87" t="s">
        <v>224</v>
      </c>
      <c r="F20" s="68">
        <f>F19+F18</f>
        <v>405110.73043503996</v>
      </c>
    </row>
    <row r="21" spans="1:7" ht="19.5" customHeight="1">
      <c r="A21" s="86"/>
      <c r="B21" s="86"/>
      <c r="C21" s="86"/>
      <c r="D21" s="86"/>
      <c r="E21" s="88"/>
      <c r="F21" s="89"/>
    </row>
    <row r="22" spans="1:7" ht="21" customHeight="1">
      <c r="A22" s="15"/>
      <c r="B22" s="15"/>
      <c r="C22" s="15"/>
      <c r="D22" s="15"/>
      <c r="E22" s="15"/>
      <c r="F22" s="15"/>
    </row>
    <row r="23" spans="1:7" ht="50.25" customHeight="1">
      <c r="A23" s="15"/>
      <c r="B23" s="115" t="s">
        <v>225</v>
      </c>
      <c r="C23" s="115"/>
      <c r="D23" s="115"/>
      <c r="E23" s="115"/>
      <c r="F23" s="115"/>
      <c r="G23" s="34"/>
    </row>
  </sheetData>
  <mergeCells count="4">
    <mergeCell ref="A1:F1"/>
    <mergeCell ref="A2:F2"/>
    <mergeCell ref="A3:F3"/>
    <mergeCell ref="B23:F2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28515625" style="40" bestFit="1" customWidth="1"/>
    <col min="2" max="2" width="42.85546875" style="38" customWidth="1"/>
    <col min="3" max="3" width="9.28515625" style="15" bestFit="1" customWidth="1"/>
    <col min="4" max="4" width="9.140625" style="41"/>
    <col min="5" max="5" width="12.7109375" style="15" bestFit="1" customWidth="1"/>
    <col min="6" max="6" width="16.42578125" style="42" customWidth="1"/>
    <col min="7" max="16384" width="9.140625" style="15"/>
  </cols>
  <sheetData>
    <row r="1" spans="1:6" ht="18.75">
      <c r="A1" s="111" t="s">
        <v>0</v>
      </c>
      <c r="B1" s="111"/>
      <c r="C1" s="111"/>
      <c r="D1" s="111"/>
      <c r="E1" s="111"/>
      <c r="F1" s="111"/>
    </row>
    <row r="2" spans="1:6" ht="18.75">
      <c r="A2" s="111" t="s">
        <v>39</v>
      </c>
      <c r="B2" s="111"/>
      <c r="C2" s="111"/>
      <c r="D2" s="111"/>
      <c r="E2" s="111"/>
      <c r="F2" s="111"/>
    </row>
    <row r="3" spans="1:6" ht="56.25" customHeight="1">
      <c r="A3" s="112" t="s">
        <v>128</v>
      </c>
      <c r="B3" s="113"/>
      <c r="C3" s="113"/>
      <c r="D3" s="113"/>
      <c r="E3" s="113"/>
      <c r="F3" s="114"/>
    </row>
    <row r="4" spans="1:6">
      <c r="A4" s="37" t="s">
        <v>41</v>
      </c>
      <c r="B4" s="37" t="s">
        <v>42</v>
      </c>
      <c r="C4" s="37" t="s">
        <v>43</v>
      </c>
      <c r="D4" s="37" t="s">
        <v>44</v>
      </c>
      <c r="E4" s="37" t="s">
        <v>45</v>
      </c>
      <c r="F4" s="37" t="s">
        <v>46</v>
      </c>
    </row>
    <row r="5" spans="1:6" s="38" customFormat="1" ht="30">
      <c r="A5" s="12">
        <v>1</v>
      </c>
      <c r="B5" s="20" t="s">
        <v>79</v>
      </c>
      <c r="C5" s="20">
        <v>5</v>
      </c>
      <c r="D5" s="19" t="s">
        <v>48</v>
      </c>
      <c r="E5" s="20">
        <v>330.4</v>
      </c>
      <c r="F5" s="20">
        <f>C5*E5</f>
        <v>1652</v>
      </c>
    </row>
    <row r="6" spans="1:6" ht="75">
      <c r="A6" s="12" t="s">
        <v>80</v>
      </c>
      <c r="B6" s="20" t="s">
        <v>81</v>
      </c>
      <c r="C6" s="20">
        <v>19.64</v>
      </c>
      <c r="D6" s="19" t="s">
        <v>26</v>
      </c>
      <c r="E6" s="14">
        <v>153.84</v>
      </c>
      <c r="F6" s="20">
        <f t="shared" ref="F6:F13" si="0">C6*E6</f>
        <v>3021.4176000000002</v>
      </c>
    </row>
    <row r="7" spans="1:6" ht="105">
      <c r="A7" s="12" t="s">
        <v>82</v>
      </c>
      <c r="B7" s="20" t="s">
        <v>83</v>
      </c>
      <c r="C7" s="20">
        <v>1.84</v>
      </c>
      <c r="D7" s="19" t="s">
        <v>26</v>
      </c>
      <c r="E7" s="14">
        <v>415.58</v>
      </c>
      <c r="F7" s="20">
        <f t="shared" si="0"/>
        <v>764.66719999999998</v>
      </c>
    </row>
    <row r="8" spans="1:6" ht="90">
      <c r="A8" s="12" t="s">
        <v>54</v>
      </c>
      <c r="B8" s="20" t="s">
        <v>84</v>
      </c>
      <c r="C8" s="20">
        <v>3.07</v>
      </c>
      <c r="D8" s="16" t="s">
        <v>26</v>
      </c>
      <c r="E8" s="14">
        <v>1336.28</v>
      </c>
      <c r="F8" s="20">
        <f t="shared" si="0"/>
        <v>4102.3795999999993</v>
      </c>
    </row>
    <row r="9" spans="1:6" ht="60">
      <c r="A9" s="12" t="s">
        <v>129</v>
      </c>
      <c r="B9" s="20" t="s">
        <v>122</v>
      </c>
      <c r="C9" s="14">
        <v>9.1999999999999993</v>
      </c>
      <c r="D9" s="16" t="s">
        <v>26</v>
      </c>
      <c r="E9" s="14">
        <v>5891.97</v>
      </c>
      <c r="F9" s="20">
        <f t="shared" si="0"/>
        <v>54206.123999999996</v>
      </c>
    </row>
    <row r="10" spans="1:6" ht="105">
      <c r="A10" s="12" t="s">
        <v>130</v>
      </c>
      <c r="B10" s="20" t="s">
        <v>100</v>
      </c>
      <c r="C10" s="14">
        <v>2.4300000000000002</v>
      </c>
      <c r="D10" s="19" t="s">
        <v>26</v>
      </c>
      <c r="E10" s="14">
        <v>6092.63</v>
      </c>
      <c r="F10" s="20">
        <f t="shared" si="0"/>
        <v>14805.090900000001</v>
      </c>
    </row>
    <row r="11" spans="1:6" ht="120">
      <c r="A11" s="12" t="s">
        <v>131</v>
      </c>
      <c r="B11" s="13" t="s">
        <v>132</v>
      </c>
      <c r="C11" s="14">
        <v>0.68600000000000005</v>
      </c>
      <c r="D11" s="12" t="s">
        <v>103</v>
      </c>
      <c r="E11" s="14">
        <v>79086.94</v>
      </c>
      <c r="F11" s="20">
        <f t="shared" si="0"/>
        <v>54253.640840000007</v>
      </c>
    </row>
    <row r="12" spans="1:6" ht="120">
      <c r="A12" s="12" t="s">
        <v>133</v>
      </c>
      <c r="B12" s="13" t="s">
        <v>102</v>
      </c>
      <c r="C12" s="14">
        <v>0.14599999999999999</v>
      </c>
      <c r="D12" s="12" t="s">
        <v>103</v>
      </c>
      <c r="E12" s="14">
        <v>77259.94</v>
      </c>
      <c r="F12" s="20">
        <f t="shared" si="0"/>
        <v>11279.95124</v>
      </c>
    </row>
    <row r="13" spans="1:6" ht="45">
      <c r="A13" s="12" t="s">
        <v>134</v>
      </c>
      <c r="B13" s="13" t="s">
        <v>18</v>
      </c>
      <c r="C13" s="20">
        <v>59.5</v>
      </c>
      <c r="D13" s="12" t="s">
        <v>22</v>
      </c>
      <c r="E13" s="14">
        <v>184.61</v>
      </c>
      <c r="F13" s="20">
        <f t="shared" si="0"/>
        <v>10984.295</v>
      </c>
    </row>
    <row r="14" spans="1:6">
      <c r="A14" s="16">
        <v>10</v>
      </c>
      <c r="B14" s="17" t="s">
        <v>23</v>
      </c>
      <c r="C14" s="20"/>
      <c r="D14" s="19"/>
      <c r="E14" s="18"/>
      <c r="F14" s="20"/>
    </row>
    <row r="15" spans="1:6">
      <c r="A15" s="16" t="s">
        <v>24</v>
      </c>
      <c r="B15" s="20" t="s">
        <v>88</v>
      </c>
      <c r="C15" s="20">
        <v>5</v>
      </c>
      <c r="D15" s="20" t="s">
        <v>26</v>
      </c>
      <c r="E15" s="20">
        <v>893.67</v>
      </c>
      <c r="F15" s="20">
        <f t="shared" ref="F15:F19" si="1">C15*E15</f>
        <v>4468.3499999999995</v>
      </c>
    </row>
    <row r="16" spans="1:6">
      <c r="A16" s="16" t="s">
        <v>71</v>
      </c>
      <c r="B16" s="20" t="s">
        <v>89</v>
      </c>
      <c r="C16" s="20">
        <v>1.84</v>
      </c>
      <c r="D16" s="20" t="s">
        <v>26</v>
      </c>
      <c r="E16" s="20">
        <v>378.69</v>
      </c>
      <c r="F16" s="20">
        <f t="shared" si="1"/>
        <v>696.78960000000006</v>
      </c>
    </row>
    <row r="17" spans="1:6">
      <c r="A17" s="16" t="s">
        <v>27</v>
      </c>
      <c r="B17" s="20" t="s">
        <v>90</v>
      </c>
      <c r="C17" s="20">
        <v>3.07</v>
      </c>
      <c r="D17" s="20" t="s">
        <v>26</v>
      </c>
      <c r="E17" s="20">
        <v>819.59</v>
      </c>
      <c r="F17" s="20">
        <f t="shared" si="1"/>
        <v>2516.1412999999998</v>
      </c>
    </row>
    <row r="18" spans="1:6">
      <c r="A18" s="16" t="s">
        <v>30</v>
      </c>
      <c r="B18" s="20" t="s">
        <v>91</v>
      </c>
      <c r="C18" s="20">
        <v>10</v>
      </c>
      <c r="D18" s="20" t="s">
        <v>26</v>
      </c>
      <c r="E18" s="20">
        <v>496.4</v>
      </c>
      <c r="F18" s="20">
        <f t="shared" si="1"/>
        <v>4964</v>
      </c>
    </row>
    <row r="19" spans="1:6">
      <c r="A19" s="16" t="s">
        <v>33</v>
      </c>
      <c r="B19" s="20" t="s">
        <v>36</v>
      </c>
      <c r="C19" s="20">
        <v>19.64</v>
      </c>
      <c r="D19" s="20" t="s">
        <v>26</v>
      </c>
      <c r="E19" s="20">
        <v>177.1</v>
      </c>
      <c r="F19" s="20">
        <f t="shared" si="1"/>
        <v>3478.2440000000001</v>
      </c>
    </row>
    <row r="20" spans="1:6">
      <c r="A20" s="16"/>
      <c r="B20" s="17"/>
      <c r="C20" s="18"/>
      <c r="D20" s="19"/>
      <c r="E20" s="18" t="s">
        <v>37</v>
      </c>
      <c r="F20" s="14">
        <f>SUM(F5:F19)</f>
        <v>171193.09127999999</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17"/>
  <sheetViews>
    <sheetView workbookViewId="0">
      <selection activeCell="A3" sqref="A3:J3"/>
    </sheetView>
  </sheetViews>
  <sheetFormatPr defaultRowHeight="15"/>
  <cols>
    <col min="1" max="1" width="9.28515625" style="40" bestFit="1" customWidth="1"/>
    <col min="2" max="2" width="42.85546875" style="38" customWidth="1"/>
    <col min="3" max="6" width="0" style="15" hidden="1" customWidth="1"/>
    <col min="7" max="7" width="9.85546875" style="15" bestFit="1" customWidth="1"/>
    <col min="8" max="8" width="9.140625" style="41"/>
    <col min="9" max="9" width="10.85546875" style="15" bestFit="1" customWidth="1"/>
    <col min="10" max="10" width="16.42578125" style="42" customWidth="1"/>
    <col min="11" max="16384" width="9.140625" style="15"/>
  </cols>
  <sheetData>
    <row r="1" spans="1:10" ht="18.75">
      <c r="A1" s="111" t="s">
        <v>0</v>
      </c>
      <c r="B1" s="111"/>
      <c r="C1" s="111"/>
      <c r="D1" s="111"/>
      <c r="E1" s="111"/>
      <c r="F1" s="111"/>
      <c r="G1" s="111"/>
      <c r="H1" s="111"/>
      <c r="I1" s="111"/>
      <c r="J1" s="111"/>
    </row>
    <row r="2" spans="1:10" ht="18.75">
      <c r="A2" s="111" t="s">
        <v>39</v>
      </c>
      <c r="B2" s="111"/>
      <c r="C2" s="111"/>
      <c r="D2" s="111"/>
      <c r="E2" s="111"/>
      <c r="F2" s="111"/>
      <c r="G2" s="111"/>
      <c r="H2" s="111"/>
      <c r="I2" s="111"/>
      <c r="J2" s="111"/>
    </row>
    <row r="3" spans="1:10" ht="56.25" customHeight="1">
      <c r="A3" s="112" t="s">
        <v>78</v>
      </c>
      <c r="B3" s="113"/>
      <c r="C3" s="113"/>
      <c r="D3" s="113"/>
      <c r="E3" s="113"/>
      <c r="F3" s="113"/>
      <c r="G3" s="113"/>
      <c r="H3" s="113"/>
      <c r="I3" s="113"/>
      <c r="J3" s="114"/>
    </row>
    <row r="4" spans="1:10">
      <c r="A4" s="37" t="s">
        <v>41</v>
      </c>
      <c r="B4" s="37" t="s">
        <v>42</v>
      </c>
      <c r="C4" s="37" t="s">
        <v>43</v>
      </c>
      <c r="D4" s="37"/>
      <c r="E4" s="37"/>
      <c r="F4" s="37"/>
      <c r="G4" s="37" t="s">
        <v>43</v>
      </c>
      <c r="H4" s="37" t="s">
        <v>44</v>
      </c>
      <c r="I4" s="37" t="s">
        <v>45</v>
      </c>
      <c r="J4" s="37" t="s">
        <v>46</v>
      </c>
    </row>
    <row r="5" spans="1:10" s="38" customFormat="1" ht="30">
      <c r="A5" s="12">
        <v>1</v>
      </c>
      <c r="B5" s="20" t="s">
        <v>79</v>
      </c>
      <c r="C5" s="20">
        <v>10</v>
      </c>
      <c r="D5" s="20">
        <v>5</v>
      </c>
      <c r="E5" s="20">
        <v>15</v>
      </c>
      <c r="F5" s="20">
        <v>12</v>
      </c>
      <c r="G5" s="20">
        <v>9</v>
      </c>
      <c r="H5" s="19" t="s">
        <v>48</v>
      </c>
      <c r="I5" s="20">
        <v>330.4</v>
      </c>
      <c r="J5" s="20">
        <f>G5*I5</f>
        <v>2973.6</v>
      </c>
    </row>
    <row r="6" spans="1:10" ht="75">
      <c r="A6" s="12" t="s">
        <v>80</v>
      </c>
      <c r="B6" s="20" t="s">
        <v>81</v>
      </c>
      <c r="C6" s="14">
        <v>20.82</v>
      </c>
      <c r="D6" s="14">
        <v>38.32</v>
      </c>
      <c r="E6" s="14">
        <v>28.39</v>
      </c>
      <c r="F6" s="14">
        <v>43.05</v>
      </c>
      <c r="G6" s="20">
        <v>244.27</v>
      </c>
      <c r="H6" s="19" t="s">
        <v>26</v>
      </c>
      <c r="I6" s="14">
        <v>153.84</v>
      </c>
      <c r="J6" s="20">
        <f t="shared" ref="J6:J16" si="0">G6*I6</f>
        <v>37578.496800000001</v>
      </c>
    </row>
    <row r="7" spans="1:10" ht="105">
      <c r="A7" s="12" t="s">
        <v>82</v>
      </c>
      <c r="B7" s="20" t="s">
        <v>83</v>
      </c>
      <c r="C7" s="14">
        <v>6.27</v>
      </c>
      <c r="D7" s="14">
        <v>3.17</v>
      </c>
      <c r="E7" s="14">
        <v>2.5499999999999998</v>
      </c>
      <c r="F7" s="14">
        <v>10.95</v>
      </c>
      <c r="G7" s="20">
        <v>48.85</v>
      </c>
      <c r="H7" s="19" t="s">
        <v>26</v>
      </c>
      <c r="I7" s="14">
        <v>415.58</v>
      </c>
      <c r="J7" s="20">
        <f t="shared" si="0"/>
        <v>20301.082999999999</v>
      </c>
    </row>
    <row r="8" spans="1:10" ht="90">
      <c r="A8" s="12" t="s">
        <v>54</v>
      </c>
      <c r="B8" s="20" t="s">
        <v>84</v>
      </c>
      <c r="C8" s="14">
        <v>1.59</v>
      </c>
      <c r="D8" s="14">
        <v>5.29</v>
      </c>
      <c r="E8" s="14">
        <v>4.26</v>
      </c>
      <c r="F8" s="14">
        <v>18.25</v>
      </c>
      <c r="G8" s="20">
        <v>81.42</v>
      </c>
      <c r="H8" s="16" t="s">
        <v>26</v>
      </c>
      <c r="I8" s="14">
        <v>1336.28</v>
      </c>
      <c r="J8" s="20">
        <f t="shared" si="0"/>
        <v>108799.9176</v>
      </c>
    </row>
    <row r="9" spans="1:10" ht="150">
      <c r="A9" s="12" t="s">
        <v>85</v>
      </c>
      <c r="B9" s="20" t="s">
        <v>86</v>
      </c>
      <c r="C9" s="14">
        <v>4.74</v>
      </c>
      <c r="D9" s="14"/>
      <c r="E9" s="14"/>
      <c r="F9" s="14">
        <v>18.13</v>
      </c>
      <c r="G9" s="20">
        <v>97.71</v>
      </c>
      <c r="H9" s="16" t="s">
        <v>26</v>
      </c>
      <c r="I9" s="14">
        <v>4858.76</v>
      </c>
      <c r="J9" s="20">
        <f t="shared" si="0"/>
        <v>474749.43959999998</v>
      </c>
    </row>
    <row r="10" spans="1:10" ht="45">
      <c r="A10" s="12" t="s">
        <v>87</v>
      </c>
      <c r="B10" s="13" t="s">
        <v>18</v>
      </c>
      <c r="C10" s="14">
        <v>100.37</v>
      </c>
      <c r="D10" s="39">
        <v>126.02</v>
      </c>
      <c r="E10" s="39">
        <v>99.26</v>
      </c>
      <c r="F10" s="39">
        <v>104.09</v>
      </c>
      <c r="G10" s="20">
        <v>25.56</v>
      </c>
      <c r="H10" s="12" t="s">
        <v>22</v>
      </c>
      <c r="I10" s="14">
        <v>184.61</v>
      </c>
      <c r="J10" s="20">
        <f t="shared" si="0"/>
        <v>4718.6315999999997</v>
      </c>
    </row>
    <row r="11" spans="1:10">
      <c r="A11" s="16">
        <v>7</v>
      </c>
      <c r="B11" s="17" t="s">
        <v>23</v>
      </c>
      <c r="C11" s="20"/>
      <c r="D11" s="19"/>
      <c r="E11" s="18"/>
      <c r="F11" s="20"/>
      <c r="G11" s="20"/>
      <c r="H11" s="19"/>
      <c r="I11" s="18"/>
      <c r="J11" s="20"/>
    </row>
    <row r="12" spans="1:10">
      <c r="A12" s="16" t="s">
        <v>24</v>
      </c>
      <c r="B12" s="20" t="s">
        <v>88</v>
      </c>
      <c r="C12" s="20">
        <v>5</v>
      </c>
      <c r="D12" s="20" t="s">
        <v>26</v>
      </c>
      <c r="E12" s="20">
        <v>893.67</v>
      </c>
      <c r="F12" s="20">
        <f t="shared" ref="F12:F16" si="1">C12*E12</f>
        <v>4468.3499999999995</v>
      </c>
      <c r="G12" s="20">
        <v>42.02</v>
      </c>
      <c r="H12" s="20" t="s">
        <v>58</v>
      </c>
      <c r="I12" s="20">
        <v>893.67</v>
      </c>
      <c r="J12" s="20">
        <f t="shared" si="0"/>
        <v>37552.013400000003</v>
      </c>
    </row>
    <row r="13" spans="1:10">
      <c r="A13" s="16" t="s">
        <v>71</v>
      </c>
      <c r="B13" s="20" t="s">
        <v>89</v>
      </c>
      <c r="C13" s="20">
        <v>1.84</v>
      </c>
      <c r="D13" s="20" t="s">
        <v>26</v>
      </c>
      <c r="E13" s="20">
        <v>378.69</v>
      </c>
      <c r="F13" s="20">
        <f t="shared" si="1"/>
        <v>696.78960000000006</v>
      </c>
      <c r="G13" s="20">
        <v>48.85</v>
      </c>
      <c r="H13" s="20" t="s">
        <v>58</v>
      </c>
      <c r="I13" s="20">
        <v>378.69</v>
      </c>
      <c r="J13" s="20">
        <f t="shared" si="0"/>
        <v>18499.0065</v>
      </c>
    </row>
    <row r="14" spans="1:10">
      <c r="A14" s="16" t="s">
        <v>27</v>
      </c>
      <c r="B14" s="20" t="s">
        <v>90</v>
      </c>
      <c r="C14" s="20">
        <v>3.07</v>
      </c>
      <c r="D14" s="20" t="s">
        <v>26</v>
      </c>
      <c r="E14" s="20">
        <v>819.59</v>
      </c>
      <c r="F14" s="20">
        <f t="shared" si="1"/>
        <v>2516.1412999999998</v>
      </c>
      <c r="G14" s="20">
        <v>81.42</v>
      </c>
      <c r="H14" s="20" t="s">
        <v>58</v>
      </c>
      <c r="I14" s="20">
        <v>819.59</v>
      </c>
      <c r="J14" s="20">
        <f t="shared" si="0"/>
        <v>66731.017800000001</v>
      </c>
    </row>
    <row r="15" spans="1:10">
      <c r="A15" s="16" t="s">
        <v>30</v>
      </c>
      <c r="B15" s="20" t="s">
        <v>91</v>
      </c>
      <c r="C15" s="20">
        <v>10</v>
      </c>
      <c r="D15" s="20" t="s">
        <v>26</v>
      </c>
      <c r="E15" s="20">
        <v>496.4</v>
      </c>
      <c r="F15" s="20">
        <f t="shared" si="1"/>
        <v>4964</v>
      </c>
      <c r="G15" s="20">
        <v>84.03</v>
      </c>
      <c r="H15" s="20" t="s">
        <v>58</v>
      </c>
      <c r="I15" s="20">
        <v>496.4</v>
      </c>
      <c r="J15" s="20">
        <f t="shared" si="0"/>
        <v>41712.491999999998</v>
      </c>
    </row>
    <row r="16" spans="1:10">
      <c r="A16" s="16" t="s">
        <v>33</v>
      </c>
      <c r="B16" s="20" t="s">
        <v>36</v>
      </c>
      <c r="C16" s="20">
        <v>19.64</v>
      </c>
      <c r="D16" s="20" t="s">
        <v>26</v>
      </c>
      <c r="E16" s="20">
        <v>177.1</v>
      </c>
      <c r="F16" s="20">
        <f t="shared" si="1"/>
        <v>3478.2440000000001</v>
      </c>
      <c r="G16" s="20">
        <v>244.27</v>
      </c>
      <c r="H16" s="20" t="s">
        <v>58</v>
      </c>
      <c r="I16" s="20">
        <v>177.1</v>
      </c>
      <c r="J16" s="20">
        <f t="shared" si="0"/>
        <v>43260.216999999997</v>
      </c>
    </row>
    <row r="17" spans="1:10">
      <c r="A17" s="16"/>
      <c r="B17" s="17"/>
      <c r="C17" s="18"/>
      <c r="D17" s="19"/>
      <c r="E17" s="18" t="s">
        <v>37</v>
      </c>
      <c r="F17" s="14">
        <f>SUM(F2:F16)</f>
        <v>16329.9949</v>
      </c>
      <c r="G17" s="18"/>
      <c r="H17" s="19"/>
      <c r="I17" s="18" t="s">
        <v>37</v>
      </c>
      <c r="J17" s="14">
        <f>SUM(J5:J16)</f>
        <v>856875.91529999999</v>
      </c>
    </row>
  </sheetData>
  <mergeCells count="3">
    <mergeCell ref="A1:J1"/>
    <mergeCell ref="A2:J2"/>
    <mergeCell ref="A3:J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17"/>
  <sheetViews>
    <sheetView workbookViewId="0">
      <selection activeCell="A3" sqref="A3:F3"/>
    </sheetView>
  </sheetViews>
  <sheetFormatPr defaultRowHeight="15"/>
  <cols>
    <col min="1" max="1" width="9.140625" style="40"/>
    <col min="2" max="2" width="45.28515625" style="38" customWidth="1"/>
    <col min="3" max="3" width="9.28515625" style="15" customWidth="1"/>
    <col min="4" max="4" width="9.140625" style="41"/>
    <col min="5" max="5" width="9.7109375" style="15" bestFit="1" customWidth="1"/>
    <col min="6" max="6" width="16.42578125" style="42" customWidth="1"/>
    <col min="7" max="16384" width="9.140625" style="15"/>
  </cols>
  <sheetData>
    <row r="1" spans="1:6" ht="18.75">
      <c r="A1" s="111" t="s">
        <v>0</v>
      </c>
      <c r="B1" s="111"/>
      <c r="C1" s="111"/>
      <c r="D1" s="111"/>
      <c r="E1" s="111"/>
      <c r="F1" s="111"/>
    </row>
    <row r="2" spans="1:6" ht="18.75">
      <c r="A2" s="111" t="s">
        <v>39</v>
      </c>
      <c r="B2" s="111"/>
      <c r="C2" s="111"/>
      <c r="D2" s="111"/>
      <c r="E2" s="111"/>
      <c r="F2" s="111"/>
    </row>
    <row r="3" spans="1:6" ht="62.25" customHeight="1">
      <c r="A3" s="112" t="s">
        <v>198</v>
      </c>
      <c r="B3" s="113"/>
      <c r="C3" s="113"/>
      <c r="D3" s="113"/>
      <c r="E3" s="113"/>
      <c r="F3" s="114"/>
    </row>
    <row r="4" spans="1:6">
      <c r="A4" s="37" t="s">
        <v>41</v>
      </c>
      <c r="B4" s="37" t="s">
        <v>42</v>
      </c>
      <c r="C4" s="37" t="s">
        <v>43</v>
      </c>
      <c r="D4" s="37" t="s">
        <v>44</v>
      </c>
      <c r="E4" s="37" t="s">
        <v>45</v>
      </c>
      <c r="F4" s="37" t="s">
        <v>46</v>
      </c>
    </row>
    <row r="5" spans="1:6" ht="30">
      <c r="A5" s="12">
        <v>1</v>
      </c>
      <c r="B5" s="20" t="s">
        <v>79</v>
      </c>
      <c r="C5" s="20">
        <v>9</v>
      </c>
      <c r="D5" s="20" t="s">
        <v>48</v>
      </c>
      <c r="E5" s="20">
        <v>330.4</v>
      </c>
      <c r="F5" s="20">
        <f>C5*E5</f>
        <v>2973.6</v>
      </c>
    </row>
    <row r="6" spans="1:6" ht="120">
      <c r="A6" s="12" t="s">
        <v>80</v>
      </c>
      <c r="B6" s="20" t="s">
        <v>199</v>
      </c>
      <c r="C6" s="20">
        <v>29.08</v>
      </c>
      <c r="D6" s="20" t="s">
        <v>26</v>
      </c>
      <c r="E6" s="20">
        <v>153.84</v>
      </c>
      <c r="F6" s="20">
        <f t="shared" ref="F6:F10" si="0">C6*E6</f>
        <v>4473.6671999999999</v>
      </c>
    </row>
    <row r="7" spans="1:6" ht="105">
      <c r="A7" s="20" t="s">
        <v>94</v>
      </c>
      <c r="B7" s="20" t="s">
        <v>83</v>
      </c>
      <c r="C7" s="20">
        <v>10.9</v>
      </c>
      <c r="D7" s="20" t="s">
        <v>26</v>
      </c>
      <c r="E7" s="20">
        <v>415.58</v>
      </c>
      <c r="F7" s="20">
        <f t="shared" si="0"/>
        <v>4529.8220000000001</v>
      </c>
    </row>
    <row r="8" spans="1:6" ht="90">
      <c r="A8" s="20" t="s">
        <v>95</v>
      </c>
      <c r="B8" s="20" t="s">
        <v>84</v>
      </c>
      <c r="C8" s="20">
        <v>18.190000000000001</v>
      </c>
      <c r="D8" s="20" t="s">
        <v>26</v>
      </c>
      <c r="E8" s="20">
        <v>1336.28</v>
      </c>
      <c r="F8" s="20">
        <f t="shared" si="0"/>
        <v>24306.933199999999</v>
      </c>
    </row>
    <row r="9" spans="1:6" ht="135">
      <c r="A9" s="20" t="s">
        <v>85</v>
      </c>
      <c r="B9" s="20" t="s">
        <v>86</v>
      </c>
      <c r="C9" s="20">
        <v>21.81</v>
      </c>
      <c r="D9" s="20" t="s">
        <v>26</v>
      </c>
      <c r="E9" s="20">
        <v>4858.76</v>
      </c>
      <c r="F9" s="20">
        <f t="shared" si="0"/>
        <v>105969.55559999999</v>
      </c>
    </row>
    <row r="10" spans="1:6" ht="45">
      <c r="A10" s="20" t="s">
        <v>87</v>
      </c>
      <c r="B10" s="20" t="s">
        <v>18</v>
      </c>
      <c r="C10" s="20">
        <v>8.6</v>
      </c>
      <c r="D10" s="20" t="s">
        <v>22</v>
      </c>
      <c r="E10" s="20">
        <v>184.61</v>
      </c>
      <c r="F10" s="20">
        <f t="shared" si="0"/>
        <v>1587.646</v>
      </c>
    </row>
    <row r="11" spans="1:6">
      <c r="A11" s="19">
        <v>7</v>
      </c>
      <c r="B11" s="20" t="s">
        <v>23</v>
      </c>
      <c r="C11" s="20"/>
      <c r="D11" s="20"/>
      <c r="E11" s="20"/>
      <c r="F11" s="20"/>
    </row>
    <row r="12" spans="1:6">
      <c r="A12" s="16" t="s">
        <v>24</v>
      </c>
      <c r="B12" s="20" t="s">
        <v>200</v>
      </c>
      <c r="C12" s="20">
        <v>9.3800000000000008</v>
      </c>
      <c r="D12" s="20" t="s">
        <v>26</v>
      </c>
      <c r="E12" s="20">
        <v>790.67</v>
      </c>
      <c r="F12" s="20">
        <f t="shared" ref="F12:F16" si="1">C12*E12</f>
        <v>7416.4846000000007</v>
      </c>
    </row>
    <row r="13" spans="1:6">
      <c r="A13" s="16" t="s">
        <v>71</v>
      </c>
      <c r="B13" s="20" t="s">
        <v>201</v>
      </c>
      <c r="C13" s="20">
        <v>10.9</v>
      </c>
      <c r="D13" s="20" t="s">
        <v>26</v>
      </c>
      <c r="E13" s="20">
        <v>437.55</v>
      </c>
      <c r="F13" s="20">
        <f t="shared" si="1"/>
        <v>4769.2950000000001</v>
      </c>
    </row>
    <row r="14" spans="1:6">
      <c r="A14" s="16" t="s">
        <v>27</v>
      </c>
      <c r="B14" s="20" t="s">
        <v>202</v>
      </c>
      <c r="C14" s="20">
        <v>18.190000000000001</v>
      </c>
      <c r="D14" s="20" t="s">
        <v>26</v>
      </c>
      <c r="E14" s="20">
        <v>712.09</v>
      </c>
      <c r="F14" s="20">
        <f t="shared" si="1"/>
        <v>12952.917100000002</v>
      </c>
    </row>
    <row r="15" spans="1:6">
      <c r="A15" s="16" t="s">
        <v>30</v>
      </c>
      <c r="B15" s="20" t="s">
        <v>31</v>
      </c>
      <c r="C15" s="20">
        <v>18.760000000000002</v>
      </c>
      <c r="D15" s="20" t="s">
        <v>26</v>
      </c>
      <c r="E15" s="20">
        <v>393.4</v>
      </c>
      <c r="F15" s="20">
        <f t="shared" si="1"/>
        <v>7380.1840000000002</v>
      </c>
    </row>
    <row r="16" spans="1:6">
      <c r="A16" s="16" t="s">
        <v>33</v>
      </c>
      <c r="B16" s="20" t="s">
        <v>36</v>
      </c>
      <c r="C16" s="20">
        <v>29.08</v>
      </c>
      <c r="D16" s="20" t="s">
        <v>26</v>
      </c>
      <c r="E16" s="20">
        <v>177.1</v>
      </c>
      <c r="F16" s="20">
        <f t="shared" si="1"/>
        <v>5150.0679999999993</v>
      </c>
    </row>
    <row r="17" spans="1:6">
      <c r="A17" s="20"/>
      <c r="B17" s="20"/>
      <c r="C17" s="20"/>
      <c r="D17" s="20"/>
      <c r="E17" s="20" t="s">
        <v>37</v>
      </c>
      <c r="F17" s="20">
        <f>SUM(F5:F16)</f>
        <v>181510.1727</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 style="31" customWidth="1"/>
    <col min="2" max="2" width="48.7109375" style="31" customWidth="1"/>
    <col min="3" max="4" width="8.42578125" style="31" hidden="1" customWidth="1"/>
    <col min="5" max="5" width="9.140625" style="31"/>
    <col min="6" max="6" width="10" style="31" customWidth="1"/>
    <col min="7" max="7" width="12" style="31" customWidth="1"/>
    <col min="8" max="8" width="22.85546875" style="31" customWidth="1"/>
    <col min="9" max="9" width="26.85546875" style="31" customWidth="1"/>
    <col min="10" max="16384" width="9.140625" style="31"/>
  </cols>
  <sheetData>
    <row r="1" spans="1:9" ht="18.75">
      <c r="A1" s="121" t="s">
        <v>0</v>
      </c>
      <c r="B1" s="122"/>
      <c r="C1" s="122"/>
      <c r="D1" s="122"/>
      <c r="E1" s="122"/>
      <c r="F1" s="122"/>
      <c r="G1" s="122"/>
      <c r="H1" s="123"/>
    </row>
    <row r="2" spans="1:9" ht="18.75">
      <c r="A2" s="121" t="s">
        <v>39</v>
      </c>
      <c r="B2" s="122"/>
      <c r="C2" s="122"/>
      <c r="D2" s="122"/>
      <c r="E2" s="122"/>
      <c r="F2" s="122"/>
      <c r="G2" s="122"/>
      <c r="H2" s="123"/>
    </row>
    <row r="3" spans="1:9" ht="59.25" customHeight="1">
      <c r="A3" s="112" t="s">
        <v>259</v>
      </c>
      <c r="B3" s="113"/>
      <c r="C3" s="113"/>
      <c r="D3" s="113"/>
      <c r="E3" s="113"/>
      <c r="F3" s="113"/>
      <c r="G3" s="113"/>
      <c r="H3" s="114"/>
    </row>
    <row r="4" spans="1:9" ht="32.25" customHeight="1">
      <c r="A4" s="32" t="s">
        <v>41</v>
      </c>
      <c r="B4" s="32" t="s">
        <v>42</v>
      </c>
      <c r="C4" s="32"/>
      <c r="D4" s="32"/>
      <c r="E4" s="32" t="s">
        <v>43</v>
      </c>
      <c r="F4" s="32" t="s">
        <v>44</v>
      </c>
      <c r="G4" s="32" t="s">
        <v>45</v>
      </c>
      <c r="H4" s="32" t="s">
        <v>46</v>
      </c>
    </row>
    <row r="5" spans="1:9" ht="127.5">
      <c r="A5" s="32" t="s">
        <v>260</v>
      </c>
      <c r="B5" s="32" t="s">
        <v>50</v>
      </c>
      <c r="C5" s="32"/>
      <c r="D5" s="32"/>
      <c r="E5" s="32">
        <v>7.65</v>
      </c>
      <c r="F5" s="32" t="s">
        <v>51</v>
      </c>
      <c r="G5" s="32">
        <v>153.84</v>
      </c>
      <c r="H5" s="33">
        <f t="shared" ref="H5:H7" si="0">G5*E5</f>
        <v>1176.876</v>
      </c>
    </row>
    <row r="6" spans="1:9" ht="102">
      <c r="A6" s="32" t="s">
        <v>261</v>
      </c>
      <c r="B6" s="32" t="s">
        <v>53</v>
      </c>
      <c r="C6" s="32"/>
      <c r="D6" s="32"/>
      <c r="E6" s="32">
        <v>2.5499999999999998</v>
      </c>
      <c r="F6" s="32" t="s">
        <v>51</v>
      </c>
      <c r="G6" s="32">
        <v>415.58</v>
      </c>
      <c r="H6" s="33">
        <f t="shared" si="0"/>
        <v>1059.7289999999998</v>
      </c>
    </row>
    <row r="7" spans="1:9" ht="76.5">
      <c r="A7" s="32" t="s">
        <v>262</v>
      </c>
      <c r="B7" s="32" t="s">
        <v>55</v>
      </c>
      <c r="C7" s="32"/>
      <c r="D7" s="32"/>
      <c r="E7" s="32">
        <v>4.24</v>
      </c>
      <c r="F7" s="32" t="s">
        <v>51</v>
      </c>
      <c r="G7" s="32">
        <v>1438.96</v>
      </c>
      <c r="H7" s="33">
        <f t="shared" si="0"/>
        <v>6101.1904000000004</v>
      </c>
    </row>
    <row r="8" spans="1:9" ht="114.75">
      <c r="A8" s="32" t="s">
        <v>263</v>
      </c>
      <c r="B8" s="32" t="s">
        <v>216</v>
      </c>
      <c r="C8" s="32"/>
      <c r="D8" s="32"/>
      <c r="E8" s="32">
        <v>62.87</v>
      </c>
      <c r="F8" s="32" t="s">
        <v>58</v>
      </c>
      <c r="G8" s="32">
        <v>5891.97</v>
      </c>
      <c r="H8" s="33">
        <f t="shared" ref="H8" si="1">E8*G8</f>
        <v>370428.15389999998</v>
      </c>
    </row>
    <row r="9" spans="1:9">
      <c r="A9" s="32">
        <v>12</v>
      </c>
      <c r="B9" s="32" t="s">
        <v>69</v>
      </c>
      <c r="C9" s="32"/>
      <c r="D9" s="32"/>
      <c r="E9" s="32"/>
      <c r="F9" s="32"/>
      <c r="G9" s="32"/>
      <c r="H9" s="33"/>
    </row>
    <row r="10" spans="1:9" ht="15.75">
      <c r="A10" s="32" t="s">
        <v>24</v>
      </c>
      <c r="B10" s="32" t="s">
        <v>264</v>
      </c>
      <c r="C10" s="32">
        <v>16.36</v>
      </c>
      <c r="D10" s="32">
        <v>16.66</v>
      </c>
      <c r="E10" s="32">
        <v>27.03</v>
      </c>
      <c r="F10" s="32" t="s">
        <v>10</v>
      </c>
      <c r="G10" s="32">
        <v>893.67</v>
      </c>
      <c r="H10" s="33">
        <f>E10*G10</f>
        <v>24155.900099999999</v>
      </c>
    </row>
    <row r="11" spans="1:9" ht="27.75" customHeight="1">
      <c r="A11" s="32" t="s">
        <v>71</v>
      </c>
      <c r="B11" s="32" t="s">
        <v>265</v>
      </c>
      <c r="C11" s="32"/>
      <c r="D11" s="32"/>
      <c r="E11" s="32">
        <v>2.5499999999999998</v>
      </c>
      <c r="F11" s="32" t="s">
        <v>10</v>
      </c>
      <c r="G11" s="32">
        <v>363.68</v>
      </c>
      <c r="H11" s="33">
        <f t="shared" ref="H11:H14" si="2">E11*G11</f>
        <v>927.3839999999999</v>
      </c>
    </row>
    <row r="12" spans="1:9" ht="15.75">
      <c r="A12" s="32" t="s">
        <v>27</v>
      </c>
      <c r="B12" s="32" t="s">
        <v>266</v>
      </c>
      <c r="C12" s="32">
        <v>32.71</v>
      </c>
      <c r="D12" s="32">
        <v>33.32</v>
      </c>
      <c r="E12" s="15">
        <v>54.07</v>
      </c>
      <c r="F12" s="32" t="s">
        <v>10</v>
      </c>
      <c r="G12" s="32">
        <v>496.4</v>
      </c>
      <c r="H12" s="33">
        <f>E12*G12</f>
        <v>26840.347999999998</v>
      </c>
    </row>
    <row r="13" spans="1:9" ht="15.75">
      <c r="A13" s="32" t="s">
        <v>30</v>
      </c>
      <c r="B13" s="32" t="s">
        <v>267</v>
      </c>
      <c r="C13" s="32"/>
      <c r="D13" s="32"/>
      <c r="E13" s="32">
        <v>4.24</v>
      </c>
      <c r="F13" s="32" t="s">
        <v>10</v>
      </c>
      <c r="G13" s="32">
        <v>819.59</v>
      </c>
      <c r="H13" s="33">
        <f t="shared" si="2"/>
        <v>3475.0616000000005</v>
      </c>
    </row>
    <row r="14" spans="1:9" ht="27.75" customHeight="1">
      <c r="A14" s="32" t="s">
        <v>33</v>
      </c>
      <c r="B14" s="32" t="s">
        <v>75</v>
      </c>
      <c r="C14" s="32"/>
      <c r="D14" s="32"/>
      <c r="E14" s="32">
        <v>7.65</v>
      </c>
      <c r="F14" s="32" t="s">
        <v>10</v>
      </c>
      <c r="G14" s="32">
        <v>177.1</v>
      </c>
      <c r="H14" s="33">
        <f t="shared" si="2"/>
        <v>1354.8150000000001</v>
      </c>
      <c r="I14" s="34"/>
    </row>
    <row r="15" spans="1:9">
      <c r="A15" s="32"/>
      <c r="B15" s="32" t="s">
        <v>76</v>
      </c>
      <c r="C15" s="32"/>
      <c r="D15" s="32"/>
      <c r="E15" s="32"/>
      <c r="F15" s="32"/>
      <c r="G15" s="32"/>
      <c r="H15" s="33">
        <f>SUM(H5:H14)</f>
        <v>435519.45799999998</v>
      </c>
    </row>
    <row r="18" spans="2:9" ht="50.25" customHeight="1">
      <c r="B18" s="115" t="s">
        <v>165</v>
      </c>
      <c r="C18" s="115"/>
      <c r="D18" s="115"/>
      <c r="E18" s="115"/>
      <c r="F18" s="115"/>
      <c r="G18" s="115"/>
      <c r="H18" s="115"/>
      <c r="I18" s="34"/>
    </row>
  </sheetData>
  <mergeCells count="4">
    <mergeCell ref="A1:H1"/>
    <mergeCell ref="A2:H2"/>
    <mergeCell ref="A3:H3"/>
    <mergeCell ref="B18:H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2022-05-09T06:06:49Z</dcterms:created>
  <dcterms:modified xsi:type="dcterms:W3CDTF">2022-05-13T10:50:25Z</dcterms:modified>
</cp:coreProperties>
</file>