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31"/>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s>
  <externalReferences>
    <externalReference r:id="rId33"/>
    <externalReference r:id="rId34"/>
  </externalReferences>
  <definedNames>
    <definedName name="_xlnm.Print_Area" localSheetId="0">Sheet1!$A$1:$F$22</definedName>
  </definedNames>
  <calcPr calcId="124519"/>
</workbook>
</file>

<file path=xl/calcChain.xml><?xml version="1.0" encoding="utf-8"?>
<calcChain xmlns="http://schemas.openxmlformats.org/spreadsheetml/2006/main">
  <c r="F16" i="32"/>
  <c r="F15"/>
  <c r="F14"/>
  <c r="F13"/>
  <c r="F12"/>
  <c r="F10"/>
  <c r="F9"/>
  <c r="F8"/>
  <c r="F7"/>
  <c r="F6"/>
  <c r="F5"/>
  <c r="F16" i="31"/>
  <c r="F15"/>
  <c r="F14"/>
  <c r="F13"/>
  <c r="F12"/>
  <c r="F10"/>
  <c r="F9"/>
  <c r="F8"/>
  <c r="F7"/>
  <c r="F6"/>
  <c r="F5"/>
  <c r="F17" s="1"/>
  <c r="F18" s="1"/>
  <c r="F19" s="1"/>
  <c r="F20" s="1"/>
  <c r="F21" s="1"/>
  <c r="F16" i="30"/>
  <c r="F15"/>
  <c r="F14"/>
  <c r="F13"/>
  <c r="F12"/>
  <c r="F10"/>
  <c r="F9"/>
  <c r="F8"/>
  <c r="F7"/>
  <c r="F6"/>
  <c r="F5"/>
  <c r="F17" s="1"/>
  <c r="F18" s="1"/>
  <c r="F19" s="1"/>
  <c r="F20" s="1"/>
  <c r="F21" s="1"/>
  <c r="F16" i="29"/>
  <c r="F15"/>
  <c r="F14"/>
  <c r="F13"/>
  <c r="F12"/>
  <c r="F10"/>
  <c r="F9"/>
  <c r="F8"/>
  <c r="F7"/>
  <c r="F6"/>
  <c r="F5"/>
  <c r="F17" s="1"/>
  <c r="F18" s="1"/>
  <c r="F19" s="1"/>
  <c r="F20" s="1"/>
  <c r="F21" s="1"/>
  <c r="F17" i="32" l="1"/>
  <c r="F18" s="1"/>
  <c r="F19" s="1"/>
  <c r="F20" s="1"/>
  <c r="F21" s="1"/>
  <c r="F16" i="28"/>
  <c r="F15"/>
  <c r="F14"/>
  <c r="F13"/>
  <c r="F12"/>
  <c r="F10"/>
  <c r="F9"/>
  <c r="F8"/>
  <c r="F7"/>
  <c r="F6"/>
  <c r="F5"/>
  <c r="F17" s="1"/>
  <c r="F18" s="1"/>
  <c r="F19" s="1"/>
  <c r="F20" s="1"/>
  <c r="F21" s="1"/>
  <c r="F10" i="27"/>
  <c r="F9"/>
  <c r="F7"/>
  <c r="F6"/>
  <c r="F5"/>
  <c r="F11" s="1"/>
  <c r="F12" s="1"/>
  <c r="F13" s="1"/>
  <c r="F14" s="1"/>
  <c r="F15" s="1"/>
  <c r="F7" i="26"/>
  <c r="F8" s="1"/>
  <c r="F9" s="1"/>
  <c r="F10" s="1"/>
  <c r="F11" s="1"/>
  <c r="F5"/>
  <c r="F16" i="25"/>
  <c r="F15"/>
  <c r="F14"/>
  <c r="F13"/>
  <c r="F12"/>
  <c r="F10"/>
  <c r="F9"/>
  <c r="F8"/>
  <c r="F7"/>
  <c r="F6"/>
  <c r="F5"/>
  <c r="F17" s="1"/>
  <c r="F18" s="1"/>
  <c r="F19" s="1"/>
  <c r="F20" s="1"/>
  <c r="F21" s="1"/>
  <c r="F16" i="24"/>
  <c r="F15"/>
  <c r="F14"/>
  <c r="F13"/>
  <c r="F12"/>
  <c r="F10"/>
  <c r="F9"/>
  <c r="F8"/>
  <c r="F7"/>
  <c r="F6"/>
  <c r="F5"/>
  <c r="F17" s="1"/>
  <c r="F18" s="1"/>
  <c r="F19" s="1"/>
  <c r="F20" s="1"/>
  <c r="F21" s="1"/>
  <c r="F16" i="23" l="1"/>
  <c r="F15"/>
  <c r="F14"/>
  <c r="F13"/>
  <c r="F12"/>
  <c r="F10"/>
  <c r="F9"/>
  <c r="F8"/>
  <c r="F7"/>
  <c r="F6"/>
  <c r="F5"/>
  <c r="F17" s="1"/>
  <c r="F18" s="1"/>
  <c r="F19" s="1"/>
  <c r="F20" s="1"/>
  <c r="F21" s="1"/>
  <c r="F21" i="22"/>
  <c r="F20"/>
  <c r="F19"/>
  <c r="F18"/>
  <c r="F17"/>
  <c r="F15"/>
  <c r="F14"/>
  <c r="F13"/>
  <c r="F12"/>
  <c r="F11"/>
  <c r="F10"/>
  <c r="F9"/>
  <c r="F8"/>
  <c r="F7"/>
  <c r="F6"/>
  <c r="F5"/>
  <c r="F22" s="1"/>
  <c r="F23" s="1"/>
  <c r="F24" s="1"/>
  <c r="F25" s="1"/>
  <c r="F26" s="1"/>
  <c r="F10" i="21" l="1"/>
  <c r="F9"/>
  <c r="F7"/>
  <c r="F6"/>
  <c r="F5"/>
  <c r="F11" s="1"/>
  <c r="F12" s="1"/>
  <c r="F13" s="1"/>
  <c r="F14" s="1"/>
  <c r="F15" s="1"/>
  <c r="F10" i="20"/>
  <c r="F9"/>
  <c r="F7"/>
  <c r="F6"/>
  <c r="F5"/>
  <c r="F11" s="1"/>
  <c r="F12" s="1"/>
  <c r="F13" s="1"/>
  <c r="F14" s="1"/>
  <c r="F15" s="1"/>
  <c r="F10" i="19"/>
  <c r="F9"/>
  <c r="F7"/>
  <c r="F6"/>
  <c r="F5"/>
  <c r="F11" s="1"/>
  <c r="F12" s="1"/>
  <c r="F13" s="1"/>
  <c r="F14" s="1"/>
  <c r="F15" s="1"/>
  <c r="F10" i="18"/>
  <c r="F9"/>
  <c r="F7"/>
  <c r="F6"/>
  <c r="F5"/>
  <c r="F11" s="1"/>
  <c r="F12" s="1"/>
  <c r="F13" s="1"/>
  <c r="F14" s="1"/>
  <c r="F15" s="1"/>
  <c r="F21" i="17" l="1"/>
  <c r="F20"/>
  <c r="F19"/>
  <c r="F18"/>
  <c r="F17"/>
  <c r="F15"/>
  <c r="F14"/>
  <c r="F13"/>
  <c r="F12"/>
  <c r="F11"/>
  <c r="F10"/>
  <c r="F9"/>
  <c r="F8"/>
  <c r="F7"/>
  <c r="F6"/>
  <c r="F5"/>
  <c r="F22" s="1"/>
  <c r="F23" s="1"/>
  <c r="F24" s="1"/>
  <c r="F25" s="1"/>
  <c r="F26" s="1"/>
  <c r="F20" i="16" l="1"/>
  <c r="F19"/>
  <c r="F18"/>
  <c r="F17"/>
  <c r="F16"/>
  <c r="F14"/>
  <c r="F13"/>
  <c r="F12"/>
  <c r="F11"/>
  <c r="F10"/>
  <c r="F9"/>
  <c r="F8"/>
  <c r="F7"/>
  <c r="F6"/>
  <c r="F5"/>
  <c r="F21" s="1"/>
  <c r="F22" s="1"/>
  <c r="F23" s="1"/>
  <c r="F24" s="1"/>
  <c r="F25" s="1"/>
  <c r="F20" i="15"/>
  <c r="F19"/>
  <c r="F18"/>
  <c r="F17"/>
  <c r="F16"/>
  <c r="F14"/>
  <c r="F13"/>
  <c r="F12"/>
  <c r="F11"/>
  <c r="F10"/>
  <c r="F9"/>
  <c r="F8"/>
  <c r="F7"/>
  <c r="F6"/>
  <c r="F5"/>
  <c r="F21" s="1"/>
  <c r="F22" s="1"/>
  <c r="F23" s="1"/>
  <c r="F24" s="1"/>
  <c r="F25" s="1"/>
  <c r="F19" i="14"/>
  <c r="F18"/>
  <c r="F17"/>
  <c r="F16"/>
  <c r="F15"/>
  <c r="F13"/>
  <c r="C12"/>
  <c r="F11"/>
  <c r="F10"/>
  <c r="F9"/>
  <c r="F8"/>
  <c r="F7"/>
  <c r="F6"/>
  <c r="F5"/>
  <c r="F20" s="1"/>
  <c r="F21" s="1"/>
  <c r="F22" s="1"/>
  <c r="F23" s="1"/>
  <c r="F24" s="1"/>
  <c r="F10" i="13"/>
  <c r="F9"/>
  <c r="F7"/>
  <c r="F6"/>
  <c r="F5"/>
  <c r="F11" s="1"/>
  <c r="F12" s="1"/>
  <c r="F13" s="1"/>
  <c r="F14" s="1"/>
  <c r="F15" s="1"/>
  <c r="F19" i="12"/>
  <c r="F18"/>
  <c r="F17"/>
  <c r="F16"/>
  <c r="F15"/>
  <c r="F13"/>
  <c r="F12"/>
  <c r="F11"/>
  <c r="F10"/>
  <c r="F9"/>
  <c r="F8"/>
  <c r="F7"/>
  <c r="F6"/>
  <c r="F5"/>
  <c r="F20" s="1"/>
  <c r="F21" s="1"/>
  <c r="F22" s="1"/>
  <c r="F23" s="1"/>
  <c r="F24" s="1"/>
  <c r="F15" i="11" l="1"/>
  <c r="F14"/>
  <c r="F13"/>
  <c r="F12"/>
  <c r="F11"/>
  <c r="F9"/>
  <c r="F8"/>
  <c r="F7"/>
  <c r="F6"/>
  <c r="F5"/>
  <c r="F16" s="1"/>
  <c r="F17" s="1"/>
  <c r="F18" s="1"/>
  <c r="F19" s="1"/>
  <c r="F20" s="1"/>
  <c r="F15" i="10"/>
  <c r="F14"/>
  <c r="F13"/>
  <c r="F12"/>
  <c r="F11"/>
  <c r="F9"/>
  <c r="F8"/>
  <c r="F7"/>
  <c r="F6"/>
  <c r="F5"/>
  <c r="F16" s="1"/>
  <c r="F17" s="1"/>
  <c r="F18" s="1"/>
  <c r="F19" s="1"/>
  <c r="F20" s="1"/>
  <c r="F16" i="9" l="1"/>
  <c r="F15"/>
  <c r="F14"/>
  <c r="F13"/>
  <c r="F12"/>
  <c r="F10"/>
  <c r="F9"/>
  <c r="F8"/>
  <c r="F7"/>
  <c r="F6"/>
  <c r="F5"/>
  <c r="F17" s="1"/>
  <c r="F18" s="1"/>
  <c r="F19" s="1"/>
  <c r="F20" s="1"/>
  <c r="F21" s="1"/>
  <c r="F16" i="8"/>
  <c r="F15"/>
  <c r="F14"/>
  <c r="F13"/>
  <c r="F12"/>
  <c r="F10"/>
  <c r="F9"/>
  <c r="F8"/>
  <c r="F7"/>
  <c r="F6"/>
  <c r="F5"/>
  <c r="F17" s="1"/>
  <c r="F18" s="1"/>
  <c r="F19" s="1"/>
  <c r="F20" s="1"/>
  <c r="F21" s="1"/>
  <c r="F16" i="7"/>
  <c r="F15"/>
  <c r="F14"/>
  <c r="F13"/>
  <c r="F12"/>
  <c r="F10"/>
  <c r="F9"/>
  <c r="F8"/>
  <c r="F7"/>
  <c r="F6"/>
  <c r="F5"/>
  <c r="F17" s="1"/>
  <c r="F18" s="1"/>
  <c r="F19" s="1"/>
  <c r="F20" s="1"/>
  <c r="F21" s="1"/>
  <c r="F16" i="6"/>
  <c r="F15"/>
  <c r="F14"/>
  <c r="F13"/>
  <c r="F12"/>
  <c r="F10"/>
  <c r="F9"/>
  <c r="F8"/>
  <c r="F7"/>
  <c r="F6"/>
  <c r="F5"/>
  <c r="F17" s="1"/>
  <c r="F18" s="1"/>
  <c r="F19" s="1"/>
  <c r="F20" s="1"/>
  <c r="F21" s="1"/>
  <c r="F16" i="5"/>
  <c r="F15"/>
  <c r="F14"/>
  <c r="F13"/>
  <c r="F12"/>
  <c r="F10"/>
  <c r="F9"/>
  <c r="F8"/>
  <c r="F7"/>
  <c r="F6"/>
  <c r="F5"/>
  <c r="F17" s="1"/>
  <c r="F18" s="1"/>
  <c r="F19" s="1"/>
  <c r="F20" s="1"/>
  <c r="F21" s="1"/>
  <c r="F21" i="4" l="1"/>
  <c r="F20"/>
  <c r="F19"/>
  <c r="F18"/>
  <c r="F17"/>
  <c r="F13"/>
  <c r="F12"/>
  <c r="F5"/>
  <c r="F22" l="1"/>
  <c r="F23" s="1"/>
  <c r="F24" s="1"/>
  <c r="F25" l="1"/>
  <c r="F26" s="1"/>
  <c r="F16" i="3" l="1"/>
  <c r="F15"/>
  <c r="F14"/>
  <c r="F13"/>
  <c r="F12"/>
  <c r="F5"/>
  <c r="F17" l="1"/>
  <c r="F18" s="1"/>
  <c r="F19" s="1"/>
  <c r="F20" l="1"/>
  <c r="F21" s="1"/>
  <c r="F23" s="1"/>
  <c r="C16" i="2" l="1"/>
  <c r="F16" s="1"/>
  <c r="C15"/>
  <c r="F15" s="1"/>
  <c r="C14"/>
  <c r="F14" s="1"/>
  <c r="C13"/>
  <c r="F13" s="1"/>
  <c r="C12"/>
  <c r="F12" s="1"/>
  <c r="F5"/>
  <c r="F17" l="1"/>
  <c r="F18" l="1"/>
  <c r="F19" s="1"/>
  <c r="F20" l="1"/>
  <c r="F21" s="1"/>
  <c r="F17" i="1" l="1"/>
  <c r="C16"/>
  <c r="F16" s="1"/>
  <c r="C15"/>
  <c r="F15" s="1"/>
  <c r="C14"/>
  <c r="F14" s="1"/>
  <c r="C13"/>
  <c r="F13" s="1"/>
  <c r="F5"/>
  <c r="F18" l="1"/>
  <c r="F19" s="1"/>
  <c r="F20" s="1"/>
  <c r="F21" l="1"/>
  <c r="F22" s="1"/>
</calcChain>
</file>

<file path=xl/sharedStrings.xml><?xml version="1.0" encoding="utf-8"?>
<sst xmlns="http://schemas.openxmlformats.org/spreadsheetml/2006/main" count="1408" uniqueCount="188">
  <si>
    <t xml:space="preserve">RANCHI MUNICIPAL CORPORATION,RANCHI
</t>
  </si>
  <si>
    <t>BILL OF QUANTITY</t>
  </si>
  <si>
    <t xml:space="preserve"> NAME OF WORK:CONSTRUCTION OF PCC ROAD PHUCKA GALI AND NIRMALA CONVENT NEAR HOUSE OF SURESH PANDEY, RITESH KUMAR   WARD-03.</t>
  </si>
  <si>
    <t>Sl No.</t>
  </si>
  <si>
    <t>Particulars or item of works</t>
  </si>
  <si>
    <t>Quantity</t>
  </si>
  <si>
    <t>Unit</t>
  </si>
  <si>
    <t xml:space="preserve">Rate    (in Rs.) </t>
  </si>
  <si>
    <t>Amount   (in Rs.)</t>
  </si>
  <si>
    <t>Providing man days for site clearence before and after the work etc.</t>
  </si>
  <si>
    <t>Each</t>
  </si>
  <si>
    <t>2.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</si>
  <si>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</si>
  <si>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Cum</t>
  </si>
  <si>
    <t>3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</si>
  <si>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</si>
  <si>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4       (J.B.C.D.-5.6.8)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</si>
  <si>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</si>
  <si>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5. 
(5.3.1.1)</t>
  </si>
  <si>
    <t>Providing PCC  M-200 in nominal mix of (1:1.5:3) in foundation with approved quality of stone chips 20 mm to 6mm size graded and clean coarse sand of F.M 2.5 to 3 including screening,shuttering,mixing cement concrete in mixer and placing in position,vibrating,striking,curing,taxes and royalty all complete as per building specification and direction of Engineer-in-charge.</t>
  </si>
  <si>
    <t xml:space="preserve">6. (5.3.17)
</t>
  </si>
  <si>
    <t>centering and shutring including strutting, propping etc……….</t>
  </si>
  <si>
    <t>M2</t>
  </si>
  <si>
    <t>7.         JSR RCD (8.4 v)</t>
  </si>
  <si>
    <t xml:space="preserve">Providing and fixing retroreflected mandatory informatory sign board…………..60X45CM RECTANGLE </t>
  </si>
  <si>
    <t>NOS</t>
  </si>
  <si>
    <t>CARRIAGE</t>
  </si>
  <si>
    <t>SAND-LEAD-49KM</t>
  </si>
  <si>
    <t>M³</t>
  </si>
  <si>
    <t>SAND LOCAL-LEAD-13KM</t>
  </si>
  <si>
    <t>CHIPS-LEAD-22KM</t>
  </si>
  <si>
    <t>BOULDER-LEAD-36KM</t>
  </si>
  <si>
    <t>EARTH-LEAD-1km</t>
  </si>
  <si>
    <t>Total</t>
  </si>
  <si>
    <t>GST 12%</t>
  </si>
  <si>
    <t>TOTAL</t>
  </si>
  <si>
    <t>Add 1% Labour cess</t>
  </si>
  <si>
    <t>GRAND TOTAL</t>
  </si>
  <si>
    <t xml:space="preserve"> NAME OF WORK:CONSTRUCTION OF PCC ROAD AT BHAJPA COLONY NEAR MUNNA BARI HOUSE  WARD-03.</t>
  </si>
  <si>
    <t xml:space="preserve"> NAME OF WORK: CONSTRUCTION OF PCC ROAD AT PATWARI SOREN HOUSE AT RAMAN LANE CHIROUNDI WARD-03.</t>
  </si>
  <si>
    <t>5. 
5.3.2.1</t>
  </si>
  <si>
    <t>6. (5.3.17)</t>
  </si>
  <si>
    <t>SAND LOCAL-LEAD-14KM</t>
  </si>
  <si>
    <t>Add notice board</t>
  </si>
  <si>
    <t xml:space="preserve"> NAME OF WORK: CONSTRUCTION OF RCC DRAIN AT CHIROUNDI AKHRA AND SARKARI KUA  WARD-03.</t>
  </si>
  <si>
    <t>6. J.B.C.D.
(5.3.10)</t>
  </si>
  <si>
    <t>Providing R.C.C.M-200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</si>
  <si>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7        J.B.C.D.
(5.3.11)</t>
  </si>
  <si>
    <t>Providing  Precast R.C.C M 200 in nominal mix (1:1.5:3) in slab ……..do…..all complete as per specification and direction of E/I.</t>
  </si>
  <si>
    <t>8. 
(5.5.5)</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</si>
  <si>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</si>
  <si>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MM 45%</t>
  </si>
  <si>
    <t>MT</t>
  </si>
  <si>
    <t>10 MM 55%</t>
  </si>
  <si>
    <t xml:space="preserve">9. (5.3.17)
</t>
  </si>
  <si>
    <t>10.         JSR RCD (8.4 v)</t>
  </si>
  <si>
    <t>RANCHI MUNICIPAL CORPORATION, RANCHI</t>
  </si>
  <si>
    <t xml:space="preserve">BILL OF QUANTITY </t>
  </si>
  <si>
    <t>Name of Work :- Construiction of Road near house of Dhaneshwar ji at Edalhatu road bhitha Under Ward No-02.</t>
  </si>
  <si>
    <t>Sl. No.</t>
  </si>
  <si>
    <t>Items of work</t>
  </si>
  <si>
    <t>Qnty.</t>
  </si>
  <si>
    <t>Rate</t>
  </si>
  <si>
    <t>Amount</t>
  </si>
  <si>
    <t>Providing labour for cleaning of site as per specification and direction E/I.</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</si>
  <si>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</si>
  <si>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</si>
  <si>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</si>
  <si>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</si>
  <si>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</si>
  <si>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</si>
  <si>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</si>
  <si>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</si>
  <si>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</si>
  <si>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</si>
  <si>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Centring and shuttering including strutting ,propping etc and removal of form from Foundations,footings,base of column etc </t>
  </si>
  <si>
    <t>Carriage of materials</t>
  </si>
  <si>
    <t>i</t>
  </si>
  <si>
    <t xml:space="preserve"> Sand with lead of 49 km</t>
  </si>
  <si>
    <t>ii</t>
  </si>
  <si>
    <t>Sand local lead 13 km</t>
  </si>
  <si>
    <t>iii</t>
  </si>
  <si>
    <t>Stone chips with lead of 22 km</t>
  </si>
  <si>
    <t>iv</t>
  </si>
  <si>
    <t>Stone Boulder with lead of 36 km</t>
  </si>
  <si>
    <t>v</t>
  </si>
  <si>
    <t>Earth (lead 01 KM)</t>
  </si>
  <si>
    <t>GST (12%)</t>
  </si>
  <si>
    <t>L. CESS (1%)</t>
  </si>
  <si>
    <t>Name of Work :- Construiction of Road from suresh toppo to basant ram house at misir gonda Under Ward No-02.</t>
  </si>
  <si>
    <t>Name of Work :- Construiction of Road near house of Upendra Yadav at Edalhatu road Bhitha Under Ward No-02.</t>
  </si>
  <si>
    <t>Name of Work :- Construiction of Road near house of Mohan oraon at sraitar behind green park morabadi Under Ward No-02.</t>
  </si>
  <si>
    <t>Name of Work :- Construiction of Road near house of Ganesh lohar vai rateesh chandra jha to merry house at charkhariya gandhi nagar hospital Under Ward No-02.</t>
  </si>
  <si>
    <t>Name of Work :- Construction of PCC Road at Bank colony from house of jitendra singh to house of binod ray under ward no 10.</t>
  </si>
  <si>
    <t xml:space="preserve">   1
5.1.1</t>
  </si>
  <si>
    <t>2
5.1.10</t>
  </si>
  <si>
    <t>3
5.6.8</t>
  </si>
  <si>
    <t>4
6.2
RCD</t>
  </si>
  <si>
    <t>Cement Concrete Pavement (Construction of un-reinforced, dowel jointed, plain cement concrete pavement over a prepared sub base with 43 grade cement @ 400 kg per cum, coarse and fine aggregate conforming to IS 383, maximum size of coarse aggregate not exceeding 25 mm, mixed in a batching and mixing plant as per approved mix design, transported to site, laid with a fixed form or slip form paver, spread, compacted and finished in a continous operation including provision of contraction, expansion, construction and longitudinal joints, joint filler, seperation membrane, sealant primer, joint sealant, debonding strip, dowel bar, tie rod, admixtures as approved, curing compound, finishing to lines and grades as per drawing)</t>
  </si>
  <si>
    <t>5
5.3.17.1</t>
  </si>
  <si>
    <t xml:space="preserve">Centering and Shuttering including struting,propping etc and removal of from for  Foundation, footing s bases of Coloumns etc for mass Concrete.                             </t>
  </si>
  <si>
    <t>I</t>
  </si>
  <si>
    <t>Disposal excavated earth up to 01 KM</t>
  </si>
  <si>
    <t>II</t>
  </si>
  <si>
    <t>Local Sand with lead of 14 km</t>
  </si>
  <si>
    <t>III</t>
  </si>
  <si>
    <t>IV</t>
  </si>
  <si>
    <t>S/Chips with lead of 22 km</t>
  </si>
  <si>
    <t>V</t>
  </si>
  <si>
    <t>Stone  Boulder with lead of 36 km</t>
  </si>
  <si>
    <t>Name of Work :- Construction of PCC Road at frinds colony in lalpur under ward no 10.</t>
  </si>
  <si>
    <t>Name of Work :- Construction of RCC Drain and Slab in hindpiri at kurban gali from house of izhaar khan to house of Md. Shahzad Under Ward No-23.</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</si>
  <si>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</si>
  <si>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 Extra for hard soil (vide classification of soil item-B)</t>
  </si>
  <si>
    <t>5
5.3.10</t>
  </si>
  <si>
    <t>Providing RCC-M200 with nominal mix of (1:1.5:3) in foundation and plinth with approved quality of stone --do--all   complete as per drawing and Technical specification. .</t>
  </si>
  <si>
    <t>6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</si>
  <si>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</si>
  <si>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7
5.3.17.1</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</si>
  <si>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</si>
  <si>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</si>
  <si>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9
5.5.5 </t>
  </si>
  <si>
    <t>Sand localead 14 km</t>
  </si>
  <si>
    <t>Name of Work :- Imrovement of PCC road at Hindpiri, GT road in front of R.C Mission School Under Ward No-23.</t>
  </si>
  <si>
    <t xml:space="preserve">2
5.3.2.1
</t>
  </si>
  <si>
    <t>3
5.3.17.1</t>
  </si>
  <si>
    <t>Sand  (Lead Upto 49 km)</t>
  </si>
  <si>
    <t>Stone Chips (Lead 14 KM)</t>
  </si>
  <si>
    <t xml:space="preserve">SAY RS. </t>
  </si>
  <si>
    <t>Name of Work :- Construction of PCC Drain in Ammbiya masjid Gali Under Ward No-23.</t>
  </si>
  <si>
    <t>Name of Work :- Construction of RCC Drain and PCC road in hindpiri Imambada from house of MD. Sabban to house of MD. Asif  Under Ward No-23.</t>
  </si>
  <si>
    <t>6
5.3.10</t>
  </si>
  <si>
    <t>7
5.3.11</t>
  </si>
  <si>
    <t>8
5.3.17.1</t>
  </si>
  <si>
    <t xml:space="preserve">9
5.5.4 </t>
  </si>
  <si>
    <t xml:space="preserve">10
5.5.5 </t>
  </si>
  <si>
    <t>Name of Work :- Construction of RCC Drain and PCC road in hindpiri at hazisarif gali from innam paan shop to house of annwarul Under Ward No-23.</t>
  </si>
  <si>
    <t>Name of Work :- Construction and beautification of Kishori Singh Yadav chowk in ward 20 under Ranchi Municipal corporation Ranchi.</t>
  </si>
  <si>
    <t>Providing labour for cleaning of site as per specification and direction of E/I.</t>
  </si>
  <si>
    <t>Nos</t>
  </si>
  <si>
    <t>2
2.4 (3) B    JRCD</t>
  </si>
  <si>
    <t>Dismantling stone masonry in cement mortar ---do---E/I.</t>
  </si>
  <si>
    <t>3
5.1.1+5.1.2</t>
  </si>
  <si>
    <t>Earth Work Excavation for structure as per technical specification clause 305.1 including setting out ,construction of shoring and brading in foundation trenches complete as per drawing and Technical specification.</t>
  </si>
  <si>
    <t>4
5.1.10</t>
  </si>
  <si>
    <t>5
8.6.8</t>
  </si>
  <si>
    <t xml:space="preserve">Providing RCC-M200 with nominal mix of (1:1.5:3) in foundation and plinth with approved quality of stone --do--all   complete as per drawing and Technical specification. </t>
  </si>
  <si>
    <t>8
DSR 10.28</t>
  </si>
  <si>
    <t xml:space="preserve">Providing and fixing stainless steel (grade 304) railing made of Hollow tubes, channels, plates etc,. Including welding, grinding, buffing, polishing and making curvature (wherever required) and fitting the same with necessry stainless steel nuts and bolts complete i/c fixing the railing with necessary accessories &amp; stainless steel dash fasterners,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fasterners etc,.) </t>
  </si>
  <si>
    <t>Kg</t>
  </si>
  <si>
    <t>9
DSR 13.47</t>
  </si>
  <si>
    <t>Finishing walls with premium acrylic smooth exterior paint with sillicone additives of requited shade . New work : 2 or more coats applied @1.43 Ltr/10sqm over and including base coat of waterproofing cement paint applied @2.2 Kg/10 sqm</t>
  </si>
  <si>
    <t>10
DSR 19.91</t>
  </si>
  <si>
    <t>Providing and laying factory made coloured chamfered edge cement concrete paver blocks in footpath ,park &amp; lawns drivey or light &amp; traffic parking  etc of required strength ,thickness &amp; size/shape ,made by table vibratory method using PU mould,laid in required colour &amp; pattern over 50mm thick compaction and proper embedding/laying ofinter locking paver blocks into the sand bedding layer through vibratory compaction by using plate vibrator ,filling the joints with sand and cutting of paver blocks as per required size and pattern, finishing and sweeping extra sand.complete all as per direction of E/I.80 mm thick C.C paver block of M-30 grade with approved colour design and pattern.</t>
  </si>
  <si>
    <t>11
5.5.5(a)</t>
  </si>
  <si>
    <t>Providing Tor steel reinforcement of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</si>
  <si>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Name of Work :- Construction of PCC road at bano manjil road from nirmal house to jagdish sahu houde Under Ward No-29.</t>
  </si>
  <si>
    <t>Sand  (Lead Upto 47 km)</t>
  </si>
  <si>
    <t>Stone Chips (Lead 20 KM)</t>
  </si>
  <si>
    <t>Name of Work :- Construction of PCC road at poddar gali from indrachand house to cycle world Under Ward No-29.</t>
  </si>
  <si>
    <t>Name of Work :- Construction of PCC road at pahari tola from arshad house to kali mandir Under Ward No-29.</t>
  </si>
  <si>
    <t>Name of Work :- Construction of RCC Culvert and laying of paver block at sarweshwari nagar milan chowk near house of jyotish ji Under Ward No-33.</t>
  </si>
  <si>
    <t xml:space="preserve">   1
5.1.1 +5.1.2   BCD</t>
  </si>
  <si>
    <t xml:space="preserve">4
5.3.2.1
</t>
  </si>
  <si>
    <t>11
16.91.2
(D.S.R)</t>
  </si>
  <si>
    <t>Supplying and laying 80mm thick cement concrete paver block of M30 Grade with approved colour, design and pattern.</t>
  </si>
  <si>
    <t>Name of Work :- Construction of PCC Road at kumba toli from Gujro tirki house to vishu tirkey house mariya tirkey house under ward no.- 33 of R.M.C, Ranchi.</t>
  </si>
  <si>
    <t>Sand  lead 14 km</t>
  </si>
  <si>
    <t>Name of Work :- Construction of PCC road at Kadru near Argora Station from Culvert to Jamil Masjid different by lane/Gali Under ward no-43</t>
  </si>
  <si>
    <t xml:space="preserve"> Sand with lead of 42 km</t>
  </si>
  <si>
    <t>Local Sand with lead of 18 km</t>
  </si>
  <si>
    <t>Stone Boulder with lead of 29 km</t>
  </si>
  <si>
    <t>Stone chips with lead of 15 km</t>
  </si>
  <si>
    <t>Name of Work :- Construction of PCC road Gaurishankar nagar from hanuman temple to Dr. Kalra murmu house vai vinod pradhan house Under Ward No-43.</t>
  </si>
  <si>
    <t xml:space="preserve"> </t>
  </si>
  <si>
    <t>Name of Work:- Supplying fitting and fixing of RCC Bench at various/different location under ward no. 43.</t>
  </si>
  <si>
    <t xml:space="preserve">Supplying fitting and fixing of RCC Bench at various/different location under ward no. 43.
6" long </t>
  </si>
  <si>
    <t>Name of Work :- Improvement of PCC Road at north office para from main road to kakkar house vai Pallavi, anthony school Under Ward No-43.</t>
  </si>
  <si>
    <t>Name of Work :- Construction of PCC Road at kumba toli from sohan lohra house to sandan lohra house under ward no.- 33 of R.M.C, Ranchi.</t>
  </si>
  <si>
    <t>Name of Work :-Construction of PCC Road under ward no-53 tupudana,kumhar toli.</t>
  </si>
  <si>
    <t>2
5.1.1</t>
  </si>
  <si>
    <t>3
8.6.8</t>
  </si>
  <si>
    <t>6
DSR
2019
16.91</t>
  </si>
  <si>
    <t>Providing and laying factory made chamfered edge cement concrete paver blocks in footpath,parks lawns drive ways or light traffic parking etc, required strength,thickness &amp; size and shape ,made by table vibratory method... do.......E/I.</t>
  </si>
  <si>
    <t>Name of Work :-Construction of PCC Road under ward no-53 basar garh, om prakash nagar road no-01.</t>
  </si>
  <si>
    <t>Name of Work :-Construction of PCC Road under ward no-53 near big bridge house of lal saheb house.</t>
  </si>
  <si>
    <t>Name of Work :-Improvement of PCC Road under ward no-53 tupudana, post office road junction</t>
  </si>
  <si>
    <t>Name of Work :- Construction of PCC road in front of trimurti saloon Under Ward                No-29.</t>
  </si>
</sst>
</file>

<file path=xl/styles.xml><?xml version="1.0" encoding="utf-8"?>
<styleSheet xmlns="http://schemas.openxmlformats.org/spreadsheetml/2006/main">
  <numFmts count="2">
    <numFmt numFmtId="164" formatCode="0.000"/>
    <numFmt numFmtId="165" formatCode="0.0"/>
  </numFmts>
  <fonts count="29">
    <font>
      <sz val="11"/>
      <color theme="1"/>
      <name val="Calibri"/>
      <family val="2"/>
      <scheme val="minor"/>
    </font>
    <font>
      <b/>
      <sz val="11"/>
      <color theme="1"/>
      <name val="Calibri"/>
      <family val="2"/>
      <scheme val="minor"/>
    </font>
    <font>
      <b/>
      <u/>
      <sz val="18"/>
      <color theme="1"/>
      <name val="Cambria"/>
      <family val="1"/>
      <scheme val="major"/>
    </font>
    <font>
      <b/>
      <u/>
      <sz val="18"/>
      <color theme="1"/>
      <name val="Calibri"/>
      <family val="2"/>
      <scheme val="minor"/>
    </font>
    <font>
      <b/>
      <sz val="18"/>
      <color theme="1"/>
      <name val="Cambria"/>
      <family val="1"/>
      <scheme val="maj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sz val="10"/>
      <color theme="1"/>
      <name val="Century"/>
      <family val="1"/>
    </font>
    <font>
      <sz val="9"/>
      <color theme="1"/>
      <name val="Century"/>
      <family val="1"/>
    </font>
    <font>
      <sz val="12"/>
      <color theme="1"/>
      <name val="Times New Roman"/>
      <family val="1"/>
    </font>
    <font>
      <b/>
      <sz val="12"/>
      <color theme="1"/>
      <name val="Century"/>
      <family val="1"/>
    </font>
    <font>
      <b/>
      <u/>
      <sz val="10"/>
      <color theme="1"/>
      <name val="Century"/>
      <family val="1"/>
    </font>
    <font>
      <b/>
      <sz val="11"/>
      <color theme="1"/>
      <name val="Century"/>
      <family val="1"/>
    </font>
    <font>
      <sz val="11"/>
      <color theme="1"/>
      <name val="Century"/>
      <family val="1"/>
    </font>
    <font>
      <sz val="16"/>
      <color theme="1"/>
      <name val="Calibri"/>
      <family val="2"/>
      <scheme val="minor"/>
    </font>
    <font>
      <b/>
      <u/>
      <sz val="20"/>
      <color theme="1"/>
      <name val="Cambria"/>
      <family val="1"/>
      <scheme val="major"/>
    </font>
    <font>
      <b/>
      <u/>
      <sz val="20"/>
      <color theme="1"/>
      <name val="Calibri"/>
      <family val="2"/>
      <scheme val="minor"/>
    </font>
    <font>
      <b/>
      <sz val="20"/>
      <color theme="1"/>
      <name val="Cambria"/>
      <family val="1"/>
      <scheme val="major"/>
    </font>
    <font>
      <b/>
      <sz val="12"/>
      <color theme="1"/>
      <name val="Times New Roman"/>
      <family val="1"/>
    </font>
    <font>
      <b/>
      <u/>
      <sz val="22"/>
      <color theme="1"/>
      <name val="Cambria"/>
      <family val="1"/>
      <scheme val="major"/>
    </font>
    <font>
      <b/>
      <u/>
      <sz val="22"/>
      <color theme="1"/>
      <name val="Calibri"/>
      <family val="2"/>
      <scheme val="minor"/>
    </font>
    <font>
      <b/>
      <sz val="10"/>
      <color theme="1"/>
      <name val="Century"/>
      <family val="1"/>
    </font>
    <font>
      <sz val="8"/>
      <color theme="1"/>
      <name val="Century"/>
      <family val="1"/>
    </font>
    <font>
      <sz val="12"/>
      <color theme="1"/>
      <name val="Century"/>
      <family val="1"/>
    </font>
    <font>
      <b/>
      <sz val="9"/>
      <color theme="1"/>
      <name val="Century"/>
      <family val="1"/>
    </font>
    <font>
      <b/>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0">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xf>
    <xf numFmtId="0" fontId="8" fillId="0" borderId="1" xfId="0" applyFont="1" applyBorder="1" applyAlignment="1">
      <alignment vertical="top" wrapText="1"/>
    </xf>
    <xf numFmtId="2" fontId="8"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left" wrapText="1"/>
    </xf>
    <xf numFmtId="0" fontId="9" fillId="0" borderId="2" xfId="0" applyFont="1" applyBorder="1" applyAlignment="1">
      <alignmen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0" applyFont="1" applyBorder="1" applyAlignment="1">
      <alignment horizontal="center" vertical="center" wrapText="1"/>
    </xf>
    <xf numFmtId="2" fontId="11"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xf>
    <xf numFmtId="2" fontId="12" fillId="0" borderId="1" xfId="0" applyNumberFormat="1" applyFont="1" applyBorder="1" applyAlignment="1">
      <alignment horizontal="center" vertical="center" wrapText="1"/>
    </xf>
    <xf numFmtId="0" fontId="7" fillId="0" borderId="5" xfId="0" applyFont="1" applyBorder="1" applyAlignment="1">
      <alignment horizontal="center" vertical="top" wrapText="1"/>
    </xf>
    <xf numFmtId="0" fontId="8" fillId="0" borderId="5" xfId="0" applyFont="1" applyBorder="1" applyAlignment="1">
      <alignment horizontal="left" vertical="top" wrapText="1"/>
    </xf>
    <xf numFmtId="2" fontId="7" fillId="0" borderId="1" xfId="0" applyNumberFormat="1" applyFont="1" applyBorder="1" applyAlignment="1">
      <alignment horizontal="right"/>
    </xf>
    <xf numFmtId="2" fontId="7" fillId="0" borderId="1" xfId="0" applyNumberFormat="1" applyFont="1" applyBorder="1" applyAlignment="1">
      <alignment horizontal="center"/>
    </xf>
    <xf numFmtId="0" fontId="13" fillId="0" borderId="5" xfId="0" applyFont="1" applyBorder="1" applyAlignment="1">
      <alignment horizontal="center" vertical="top" wrapText="1"/>
    </xf>
    <xf numFmtId="0" fontId="14" fillId="0" borderId="5" xfId="0" applyFont="1" applyBorder="1" applyAlignment="1">
      <alignment horizontal="center" vertical="top"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2" fontId="16" fillId="0" borderId="1" xfId="0" applyNumberFormat="1" applyFont="1" applyBorder="1" applyAlignment="1">
      <alignment horizontal="center" vertical="center" wrapText="1"/>
    </xf>
    <xf numFmtId="0" fontId="7"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center" wrapText="1"/>
    </xf>
    <xf numFmtId="2" fontId="5" fillId="0" borderId="1" xfId="0" applyNumberFormat="1" applyFont="1" applyBorder="1" applyAlignment="1">
      <alignment horizontal="center" vertical="center"/>
    </xf>
    <xf numFmtId="2" fontId="6" fillId="0" borderId="1" xfId="0" applyNumberFormat="1" applyFont="1" applyBorder="1" applyAlignment="1">
      <alignment horizontal="center"/>
    </xf>
    <xf numFmtId="2" fontId="5" fillId="0" borderId="1" xfId="0" applyNumberFormat="1" applyFont="1" applyBorder="1" applyAlignment="1">
      <alignment horizontal="center"/>
    </xf>
    <xf numFmtId="0" fontId="7" fillId="0" borderId="0" xfId="0" applyFont="1" applyBorder="1"/>
    <xf numFmtId="0" fontId="0" fillId="0" borderId="0" xfId="0" applyBorder="1" applyAlignment="1">
      <alignment horizontal="right"/>
    </xf>
    <xf numFmtId="2" fontId="5" fillId="0" borderId="0" xfId="0" applyNumberFormat="1" applyFont="1" applyBorder="1" applyAlignment="1">
      <alignment horizontal="center"/>
    </xf>
    <xf numFmtId="0" fontId="7" fillId="0" borderId="0" xfId="0" applyFont="1" applyAlignment="1">
      <alignment horizontal="center" vertical="center"/>
    </xf>
    <xf numFmtId="0" fontId="8" fillId="0" borderId="0" xfId="0" applyFont="1"/>
    <xf numFmtId="0" fontId="8" fillId="0" borderId="0" xfId="0" applyFont="1" applyAlignment="1">
      <alignment horizontal="center"/>
    </xf>
    <xf numFmtId="0" fontId="6" fillId="0" borderId="0" xfId="0" applyFont="1" applyAlignment="1">
      <alignment horizontal="center" vertical="center"/>
    </xf>
    <xf numFmtId="0" fontId="17" fillId="0" borderId="0" xfId="0" applyFont="1"/>
    <xf numFmtId="0" fontId="7" fillId="0" borderId="0" xfId="0" applyFont="1"/>
    <xf numFmtId="2" fontId="0" fillId="0" borderId="0" xfId="0" applyNumberFormat="1"/>
    <xf numFmtId="0" fontId="7" fillId="0" borderId="1" xfId="0" applyFont="1" applyBorder="1" applyAlignment="1">
      <alignment vertical="center" wrapText="1"/>
    </xf>
    <xf numFmtId="0" fontId="7" fillId="0" borderId="1" xfId="0" applyFont="1" applyBorder="1" applyAlignment="1">
      <alignment horizontal="center" wrapText="1"/>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Border="1" applyAlignment="1">
      <alignment horizontal="center" vertical="top" wrapText="1"/>
    </xf>
    <xf numFmtId="2" fontId="6"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8" fillId="0" borderId="1" xfId="0" applyFont="1" applyBorder="1" applyAlignment="1">
      <alignment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165"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2" fontId="25" fillId="0" borderId="1" xfId="0" applyNumberFormat="1" applyFont="1" applyBorder="1" applyAlignment="1">
      <alignment horizontal="center" vertical="center" wrapText="1"/>
    </xf>
    <xf numFmtId="0" fontId="10" fillId="0" borderId="5" xfId="0" applyFont="1" applyBorder="1" applyAlignment="1">
      <alignment horizontal="left" vertical="top" wrapText="1"/>
    </xf>
    <xf numFmtId="164" fontId="24" fillId="0" borderId="1" xfId="0" applyNumberFormat="1" applyFont="1" applyBorder="1" applyAlignment="1">
      <alignment horizontal="center" vertical="top" wrapText="1"/>
    </xf>
    <xf numFmtId="0" fontId="24" fillId="0" borderId="1" xfId="0" applyFont="1" applyBorder="1" applyAlignment="1">
      <alignment horizontal="center" vertical="top" wrapText="1"/>
    </xf>
    <xf numFmtId="0" fontId="26" fillId="0" borderId="1" xfId="0" applyFont="1" applyBorder="1" applyAlignment="1">
      <alignment horizontal="center" vertical="center" wrapText="1"/>
    </xf>
    <xf numFmtId="0" fontId="1" fillId="0" borderId="0" xfId="0" applyFont="1" applyAlignment="1">
      <alignment horizontal="center" vertical="center"/>
    </xf>
    <xf numFmtId="1" fontId="1" fillId="0" borderId="7"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1" xfId="0" applyNumberFormat="1" applyFont="1" applyBorder="1" applyAlignment="1">
      <alignment horizontal="center" vertical="center"/>
    </xf>
    <xf numFmtId="0" fontId="27" fillId="0" borderId="1" xfId="0" applyFont="1" applyBorder="1" applyAlignment="1">
      <alignment horizontal="center" vertical="center"/>
    </xf>
    <xf numFmtId="0" fontId="1" fillId="0" borderId="0" xfId="0" applyFont="1" applyBorder="1" applyAlignment="1">
      <alignment horizontal="center" vertical="center"/>
    </xf>
    <xf numFmtId="2" fontId="15"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2" fontId="1" fillId="0" borderId="7" xfId="0" applyNumberFormat="1" applyFont="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right"/>
    </xf>
    <xf numFmtId="0" fontId="7" fillId="0" borderId="4" xfId="0" applyFont="1" applyBorder="1" applyAlignment="1">
      <alignment horizontal="right"/>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0" fontId="20" fillId="0" borderId="3" xfId="0" applyFont="1" applyBorder="1" applyAlignment="1">
      <alignment horizontal="center" vertical="top" wrapText="1"/>
    </xf>
    <xf numFmtId="0" fontId="5" fillId="0" borderId="3" xfId="0" applyFont="1" applyBorder="1" applyAlignment="1">
      <alignment horizontal="center" vertical="top" wrapText="1"/>
    </xf>
    <xf numFmtId="0" fontId="18" fillId="0" borderId="6" xfId="0" applyFont="1" applyBorder="1" applyAlignment="1">
      <alignment horizontal="center" vertical="top" wrapText="1"/>
    </xf>
    <xf numFmtId="0" fontId="19" fillId="0" borderId="6" xfId="0" applyFont="1" applyBorder="1" applyAlignment="1">
      <alignment horizontal="center" vertical="top" wrapText="1"/>
    </xf>
    <xf numFmtId="0" fontId="22" fillId="0" borderId="6" xfId="0" applyFont="1" applyBorder="1" applyAlignment="1">
      <alignment horizontal="center" vertical="top" wrapText="1"/>
    </xf>
    <xf numFmtId="0" fontId="23" fillId="0" borderId="6" xfId="0" applyFont="1" applyBorder="1" applyAlignment="1">
      <alignment horizontal="center" vertical="top" wrapText="1"/>
    </xf>
    <xf numFmtId="0" fontId="4" fillId="0" borderId="3" xfId="0" applyFont="1" applyBorder="1" applyAlignment="1">
      <alignment horizontal="center"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3" xfId="0" applyFont="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rd%2001,02,03/phucka%20tol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d%2001,02,03/bhajpa%20colon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refreshError="1"/>
      <sheetData sheetId="1">
        <row r="8">
          <cell r="F8">
            <v>31.443749999999998</v>
          </cell>
          <cell r="G8">
            <v>42.412500000000001</v>
          </cell>
          <cell r="H8">
            <v>62.887499999999996</v>
          </cell>
          <cell r="I8">
            <v>70.6875</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refreshError="1"/>
      <sheetData sheetId="1">
        <row r="8">
          <cell r="F8">
            <v>24.1875</v>
          </cell>
          <cell r="G8">
            <v>32.625</v>
          </cell>
          <cell r="H8">
            <v>48.375</v>
          </cell>
          <cell r="I8">
            <v>54.375</v>
          </cell>
          <cell r="J8">
            <v>99.75</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59"/>
  <sheetViews>
    <sheetView topLeftCell="A10" workbookViewId="0">
      <selection activeCell="F23" sqref="F23"/>
    </sheetView>
  </sheetViews>
  <sheetFormatPr defaultRowHeight="15"/>
  <cols>
    <col min="1" max="1" width="9" customWidth="1"/>
    <col min="2" max="2" width="43.42578125" customWidth="1"/>
    <col min="3" max="3" width="11.7109375" customWidth="1"/>
    <col min="4" max="4" width="7.7109375" bestFit="1" customWidth="1"/>
    <col min="5" max="5" width="12" customWidth="1"/>
    <col min="6" max="6" width="15.5703125" customWidth="1"/>
  </cols>
  <sheetData>
    <row r="1" spans="1:6" ht="23.25">
      <c r="A1" s="89" t="s">
        <v>0</v>
      </c>
      <c r="B1" s="90"/>
      <c r="C1" s="90"/>
      <c r="D1" s="90"/>
      <c r="E1" s="90"/>
      <c r="F1" s="90"/>
    </row>
    <row r="2" spans="1:6" ht="22.5">
      <c r="A2" s="91" t="s">
        <v>1</v>
      </c>
      <c r="B2" s="91"/>
      <c r="C2" s="91"/>
      <c r="D2" s="91"/>
      <c r="E2" s="91"/>
      <c r="F2" s="91"/>
    </row>
    <row r="3" spans="1:6" ht="52.5" customHeight="1">
      <c r="A3" s="92" t="s">
        <v>2</v>
      </c>
      <c r="B3" s="92"/>
      <c r="C3" s="92"/>
      <c r="D3" s="92"/>
      <c r="E3" s="92"/>
      <c r="F3" s="92"/>
    </row>
    <row r="4" spans="1:6" ht="31.5">
      <c r="A4" s="1" t="s">
        <v>3</v>
      </c>
      <c r="B4" s="2" t="s">
        <v>4</v>
      </c>
      <c r="C4" s="3" t="s">
        <v>5</v>
      </c>
      <c r="D4" s="4" t="s">
        <v>6</v>
      </c>
      <c r="E4" s="5" t="s">
        <v>7</v>
      </c>
      <c r="F4" s="5" t="s">
        <v>8</v>
      </c>
    </row>
    <row r="5" spans="1:6" ht="31.5">
      <c r="A5" s="5">
        <v>1</v>
      </c>
      <c r="B5" s="6" t="s">
        <v>9</v>
      </c>
      <c r="C5" s="7">
        <v>5</v>
      </c>
      <c r="D5" s="7" t="s">
        <v>10</v>
      </c>
      <c r="E5" s="7">
        <v>330.4</v>
      </c>
      <c r="F5" s="7">
        <f>PRODUCT(C5,E5)</f>
        <v>1652</v>
      </c>
    </row>
    <row r="6" spans="1:6" ht="173.25">
      <c r="A6" s="5" t="s">
        <v>11</v>
      </c>
      <c r="B6" s="8" t="s">
        <v>12</v>
      </c>
      <c r="C6" s="7">
        <v>137.47499999999999</v>
      </c>
      <c r="D6" s="9" t="s">
        <v>13</v>
      </c>
      <c r="E6" s="7">
        <v>153.84</v>
      </c>
      <c r="F6" s="7">
        <v>21149.153999999999</v>
      </c>
    </row>
    <row r="7" spans="1:6" ht="126">
      <c r="A7" s="5" t="s">
        <v>14</v>
      </c>
      <c r="B7" s="10" t="s">
        <v>15</v>
      </c>
      <c r="C7" s="7">
        <v>42.412500000000001</v>
      </c>
      <c r="D7" s="9" t="s">
        <v>13</v>
      </c>
      <c r="E7" s="7">
        <v>415.58</v>
      </c>
      <c r="F7" s="7">
        <v>17625.786749999999</v>
      </c>
    </row>
    <row r="8" spans="1:6" ht="110.25">
      <c r="A8" s="5" t="s">
        <v>16</v>
      </c>
      <c r="B8" s="11" t="s">
        <v>17</v>
      </c>
      <c r="C8" s="7">
        <v>70.6875</v>
      </c>
      <c r="D8" s="9" t="s">
        <v>13</v>
      </c>
      <c r="E8" s="7">
        <v>1438.96</v>
      </c>
      <c r="F8" s="7">
        <v>101716.485</v>
      </c>
    </row>
    <row r="9" spans="1:6" ht="102">
      <c r="A9" s="5" t="s">
        <v>18</v>
      </c>
      <c r="B9" s="12" t="s">
        <v>19</v>
      </c>
      <c r="C9" s="13">
        <v>73.125</v>
      </c>
      <c r="D9" s="14" t="s">
        <v>13</v>
      </c>
      <c r="E9" s="15">
        <v>4858.76</v>
      </c>
      <c r="F9" s="16">
        <v>355297</v>
      </c>
    </row>
    <row r="10" spans="1:6" ht="47.25">
      <c r="A10" s="5" t="s">
        <v>20</v>
      </c>
      <c r="B10" s="17" t="s">
        <v>21</v>
      </c>
      <c r="C10" s="18">
        <v>39</v>
      </c>
      <c r="D10" s="18" t="s">
        <v>22</v>
      </c>
      <c r="E10" s="18">
        <v>184.61</v>
      </c>
      <c r="F10" s="19">
        <v>7199.7900000000009</v>
      </c>
    </row>
    <row r="11" spans="1:6" ht="47.25">
      <c r="A11" s="20" t="s">
        <v>23</v>
      </c>
      <c r="B11" s="21" t="s">
        <v>24</v>
      </c>
      <c r="C11" s="22">
        <v>2</v>
      </c>
      <c r="D11" s="23" t="s">
        <v>25</v>
      </c>
      <c r="E11" s="7">
        <v>4303</v>
      </c>
      <c r="F11" s="7">
        <v>8606</v>
      </c>
    </row>
    <row r="12" spans="1:6" ht="15.75">
      <c r="A12" s="24">
        <v>8</v>
      </c>
      <c r="B12" s="25" t="s">
        <v>26</v>
      </c>
      <c r="C12" s="26"/>
      <c r="D12" s="27"/>
      <c r="E12" s="28"/>
      <c r="F12" s="29"/>
    </row>
    <row r="13" spans="1:6" ht="15.75">
      <c r="A13" s="30"/>
      <c r="B13" s="31" t="s">
        <v>27</v>
      </c>
      <c r="C13" s="7">
        <f>PRODUCT('[1]MATERIAL STATEMENT'!F8)</f>
        <v>31.443749999999998</v>
      </c>
      <c r="D13" s="7" t="s">
        <v>28</v>
      </c>
      <c r="E13" s="7">
        <v>786.44</v>
      </c>
      <c r="F13" s="7">
        <f t="shared" ref="F13:F17" si="0">PRODUCT(C13:E13)</f>
        <v>24728.622749999999</v>
      </c>
    </row>
    <row r="14" spans="1:6" ht="15.75">
      <c r="A14" s="30"/>
      <c r="B14" s="31" t="s">
        <v>29</v>
      </c>
      <c r="C14" s="7">
        <f>PRODUCT('[1]MATERIAL STATEMENT'!G8)</f>
        <v>42.412500000000001</v>
      </c>
      <c r="D14" s="7" t="s">
        <v>28</v>
      </c>
      <c r="E14" s="7">
        <v>319.88</v>
      </c>
      <c r="F14" s="7">
        <f t="shared" si="0"/>
        <v>13566.9105</v>
      </c>
    </row>
    <row r="15" spans="1:6" ht="15.75">
      <c r="A15" s="30"/>
      <c r="B15" s="7" t="s">
        <v>30</v>
      </c>
      <c r="C15" s="7">
        <f>PRODUCT('[1]MATERIAL STATEMENT'!H8)</f>
        <v>62.887499999999996</v>
      </c>
      <c r="D15" s="7" t="s">
        <v>28</v>
      </c>
      <c r="E15" s="7">
        <v>436.52</v>
      </c>
      <c r="F15" s="7">
        <f t="shared" si="0"/>
        <v>27451.651499999996</v>
      </c>
    </row>
    <row r="16" spans="1:6" ht="15.75">
      <c r="A16" s="30"/>
      <c r="B16" s="7" t="s">
        <v>31</v>
      </c>
      <c r="C16" s="7">
        <f>'[1]MATERIAL STATEMENT'!I8</f>
        <v>70.6875</v>
      </c>
      <c r="D16" s="7" t="s">
        <v>28</v>
      </c>
      <c r="E16" s="7">
        <v>721.18</v>
      </c>
      <c r="F16" s="7">
        <f t="shared" si="0"/>
        <v>50978.411249999997</v>
      </c>
    </row>
    <row r="17" spans="1:6" ht="15.75">
      <c r="A17" s="30"/>
      <c r="B17" s="32" t="s">
        <v>32</v>
      </c>
      <c r="C17" s="7">
        <v>137.30000000000001</v>
      </c>
      <c r="D17" s="7" t="s">
        <v>28</v>
      </c>
      <c r="E17" s="9">
        <v>177.1</v>
      </c>
      <c r="F17" s="7">
        <f t="shared" si="0"/>
        <v>24315.83</v>
      </c>
    </row>
    <row r="18" spans="1:6" ht="18.75">
      <c r="A18" s="30"/>
      <c r="B18" s="30"/>
      <c r="C18" s="84" t="s">
        <v>33</v>
      </c>
      <c r="D18" s="85"/>
      <c r="E18" s="86"/>
      <c r="F18" s="33">
        <f>SUM(F5:F17)</f>
        <v>654287.64174999995</v>
      </c>
    </row>
    <row r="19" spans="1:6" ht="18.75">
      <c r="A19" s="30"/>
      <c r="B19" s="30"/>
      <c r="C19" s="84" t="s">
        <v>34</v>
      </c>
      <c r="D19" s="85"/>
      <c r="E19" s="86"/>
      <c r="F19" s="33">
        <f>F18*12%</f>
        <v>78514.517009999996</v>
      </c>
    </row>
    <row r="20" spans="1:6" ht="18.75">
      <c r="A20" s="30"/>
      <c r="B20" s="30"/>
      <c r="C20" s="84" t="s">
        <v>35</v>
      </c>
      <c r="D20" s="85"/>
      <c r="E20" s="86"/>
      <c r="F20" s="33">
        <f>F18+F19</f>
        <v>732802.1587599999</v>
      </c>
    </row>
    <row r="21" spans="1:6" ht="18.75">
      <c r="A21" s="30"/>
      <c r="B21" s="30"/>
      <c r="C21" s="84" t="s">
        <v>36</v>
      </c>
      <c r="D21" s="85"/>
      <c r="E21" s="86"/>
      <c r="F21" s="33">
        <f>PRODUCT(F20,0.01)</f>
        <v>7328.0215875999993</v>
      </c>
    </row>
    <row r="22" spans="1:6" ht="18.75">
      <c r="A22" s="30"/>
      <c r="B22" s="30"/>
      <c r="C22" s="84" t="s">
        <v>37</v>
      </c>
      <c r="D22" s="85"/>
      <c r="E22" s="86"/>
      <c r="F22" s="33">
        <f>SUM(F20:F21)</f>
        <v>740130.1803475999</v>
      </c>
    </row>
    <row r="23" spans="1:6" ht="18.75">
      <c r="A23" s="30"/>
      <c r="B23" s="30"/>
      <c r="C23" s="87"/>
      <c r="D23" s="87"/>
      <c r="E23" s="88"/>
      <c r="F23" s="35"/>
    </row>
    <row r="24" spans="1:6" ht="18.75">
      <c r="A24" s="36"/>
      <c r="B24" s="36"/>
      <c r="C24" s="37"/>
      <c r="D24" s="37"/>
      <c r="E24" s="37"/>
      <c r="F24" s="38"/>
    </row>
    <row r="25" spans="1:6" ht="15.75">
      <c r="A25" s="39"/>
      <c r="B25" s="40"/>
      <c r="C25" s="40"/>
      <c r="D25" s="40"/>
      <c r="E25" s="40"/>
      <c r="F25" s="40"/>
    </row>
    <row r="26" spans="1:6" ht="15.75">
      <c r="A26" s="39"/>
      <c r="B26" s="40"/>
      <c r="C26" s="40"/>
      <c r="D26" s="40"/>
      <c r="E26" s="41"/>
      <c r="F26" s="40"/>
    </row>
    <row r="27" spans="1:6" ht="21">
      <c r="A27" s="39"/>
      <c r="B27" s="42"/>
      <c r="C27" s="43"/>
      <c r="D27" s="43"/>
      <c r="E27" s="43"/>
      <c r="F27" s="42"/>
    </row>
    <row r="28" spans="1:6" ht="21">
      <c r="A28" s="39"/>
      <c r="B28" s="42"/>
      <c r="C28" s="43"/>
      <c r="D28" s="43"/>
      <c r="E28" s="43"/>
      <c r="F28" s="42"/>
    </row>
    <row r="29" spans="1:6" ht="15.75">
      <c r="A29" s="44"/>
      <c r="C29" s="45"/>
      <c r="D29" s="45"/>
      <c r="E29" s="45"/>
      <c r="F29" s="45"/>
    </row>
    <row r="30" spans="1:6" ht="15.75">
      <c r="A30" s="44"/>
      <c r="C30" s="45"/>
      <c r="D30" s="45"/>
      <c r="E30" s="45"/>
      <c r="F30" s="45"/>
    </row>
    <row r="31" spans="1:6" ht="15.75">
      <c r="A31" s="44"/>
      <c r="C31" s="45"/>
      <c r="D31" s="45"/>
      <c r="E31" s="45"/>
      <c r="F31" s="45"/>
    </row>
    <row r="32" spans="1:6" ht="15.75">
      <c r="A32" s="44"/>
      <c r="C32" s="45"/>
      <c r="D32" s="45"/>
      <c r="E32" s="45"/>
      <c r="F32" s="45"/>
    </row>
    <row r="33" spans="1:6" ht="15.75">
      <c r="A33" s="44"/>
      <c r="C33" s="45"/>
      <c r="D33" s="45"/>
      <c r="E33" s="45"/>
      <c r="F33" s="45"/>
    </row>
    <row r="34" spans="1:6" ht="15.75">
      <c r="A34" s="44"/>
      <c r="C34" s="45"/>
      <c r="D34" s="45"/>
      <c r="E34" s="45"/>
      <c r="F34" s="45"/>
    </row>
    <row r="35" spans="1:6" ht="15.75">
      <c r="A35" s="44"/>
      <c r="C35" s="45"/>
      <c r="D35" s="45"/>
      <c r="E35" s="45"/>
      <c r="F35" s="45"/>
    </row>
    <row r="36" spans="1:6" ht="15.75">
      <c r="A36" s="44"/>
      <c r="C36" s="45"/>
      <c r="D36" s="45"/>
      <c r="E36" s="45"/>
      <c r="F36" s="45"/>
    </row>
    <row r="37" spans="1:6" ht="15.75">
      <c r="A37" s="44"/>
      <c r="C37" s="45"/>
      <c r="D37" s="45"/>
      <c r="E37" s="45"/>
      <c r="F37" s="45"/>
    </row>
    <row r="38" spans="1:6" ht="15.75">
      <c r="A38" s="44"/>
      <c r="C38" s="45"/>
      <c r="D38" s="45"/>
      <c r="E38" s="45"/>
      <c r="F38" s="45"/>
    </row>
    <row r="39" spans="1:6">
      <c r="C39" s="45"/>
      <c r="D39" s="45"/>
      <c r="E39" s="45"/>
      <c r="F39" s="45"/>
    </row>
    <row r="40" spans="1:6">
      <c r="C40" s="45"/>
      <c r="D40" s="45"/>
      <c r="E40" s="45"/>
      <c r="F40" s="45"/>
    </row>
    <row r="41" spans="1:6">
      <c r="C41" s="45"/>
      <c r="D41" s="45"/>
      <c r="E41" s="45"/>
      <c r="F41" s="45"/>
    </row>
    <row r="42" spans="1:6">
      <c r="C42" s="45"/>
      <c r="D42" s="45"/>
      <c r="E42" s="45"/>
      <c r="F42" s="45"/>
    </row>
    <row r="43" spans="1:6">
      <c r="C43" s="45"/>
      <c r="D43" s="45"/>
      <c r="E43" s="45"/>
      <c r="F43" s="45"/>
    </row>
    <row r="44" spans="1:6">
      <c r="C44" s="45"/>
      <c r="D44" s="45"/>
      <c r="E44" s="45"/>
      <c r="F44" s="45"/>
    </row>
    <row r="45" spans="1:6">
      <c r="C45" s="45"/>
      <c r="D45" s="45"/>
      <c r="E45" s="45"/>
      <c r="F45" s="45"/>
    </row>
    <row r="46" spans="1:6">
      <c r="C46" s="45"/>
      <c r="D46" s="45"/>
      <c r="E46" s="45"/>
      <c r="F46" s="45"/>
    </row>
    <row r="47" spans="1:6">
      <c r="C47" s="45"/>
      <c r="D47" s="45"/>
      <c r="E47" s="45"/>
      <c r="F47" s="45"/>
    </row>
    <row r="48" spans="1:6">
      <c r="C48" s="45"/>
      <c r="D48" s="45"/>
      <c r="E48" s="45"/>
      <c r="F48" s="45"/>
    </row>
    <row r="49" spans="3:6">
      <c r="C49" s="45"/>
      <c r="D49" s="45"/>
      <c r="E49" s="45"/>
      <c r="F49" s="45"/>
    </row>
    <row r="50" spans="3:6">
      <c r="C50" s="45"/>
      <c r="D50" s="45"/>
      <c r="E50" s="45"/>
      <c r="F50" s="45"/>
    </row>
    <row r="51" spans="3:6">
      <c r="C51" s="45"/>
      <c r="D51" s="45"/>
      <c r="E51" s="45"/>
      <c r="F51" s="45"/>
    </row>
    <row r="52" spans="3:6">
      <c r="C52" s="45"/>
      <c r="D52" s="45"/>
      <c r="E52" s="45"/>
      <c r="F52" s="45"/>
    </row>
    <row r="53" spans="3:6">
      <c r="C53" s="45"/>
      <c r="D53" s="45"/>
      <c r="E53" s="45"/>
      <c r="F53" s="45"/>
    </row>
    <row r="54" spans="3:6">
      <c r="C54" s="45"/>
      <c r="D54" s="45"/>
      <c r="E54" s="45"/>
      <c r="F54" s="45"/>
    </row>
    <row r="55" spans="3:6">
      <c r="C55" s="45"/>
      <c r="D55" s="45"/>
      <c r="E55" s="45"/>
      <c r="F55" s="45"/>
    </row>
    <row r="56" spans="3:6">
      <c r="C56" s="45"/>
      <c r="D56" s="45"/>
      <c r="E56" s="45"/>
      <c r="F56" s="45"/>
    </row>
    <row r="57" spans="3:6">
      <c r="C57" s="45"/>
      <c r="D57" s="45"/>
      <c r="E57" s="45"/>
      <c r="F57" s="45"/>
    </row>
    <row r="58" spans="3:6">
      <c r="C58" s="45"/>
      <c r="D58" s="45"/>
      <c r="E58" s="45"/>
      <c r="F58" s="45"/>
    </row>
    <row r="59" spans="3:6">
      <c r="C59" s="45"/>
      <c r="D59" s="45"/>
      <c r="E59" s="45"/>
      <c r="F59" s="45"/>
    </row>
  </sheetData>
  <mergeCells count="9">
    <mergeCell ref="C21:E21"/>
    <mergeCell ref="C22:E22"/>
    <mergeCell ref="C23:E23"/>
    <mergeCell ref="A1:F1"/>
    <mergeCell ref="A2:F2"/>
    <mergeCell ref="A3:F3"/>
    <mergeCell ref="C18:E18"/>
    <mergeCell ref="C19:E19"/>
    <mergeCell ref="C20:E20"/>
  </mergeCells>
  <pageMargins left="0.51" right="0.7" top="0.75" bottom="2.2200000000000002"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dimension ref="A1:G20"/>
  <sheetViews>
    <sheetView topLeftCell="A13" workbookViewId="0">
      <selection activeCell="A3" sqref="A3:F3"/>
    </sheetView>
  </sheetViews>
  <sheetFormatPr defaultRowHeight="15"/>
  <cols>
    <col min="1" max="1" width="9.140625" style="71"/>
    <col min="2" max="2" width="48.5703125" style="72" customWidth="1"/>
    <col min="3" max="3" width="9.5703125" style="64" bestFit="1" customWidth="1"/>
    <col min="4" max="4" width="9.140625" style="73"/>
    <col min="5" max="5" width="9.140625" style="64"/>
    <col min="6" max="6" width="19.42578125" style="74" customWidth="1"/>
    <col min="7" max="7" width="14.710937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34.5" customHeight="1">
      <c r="A3" s="117" t="s">
        <v>93</v>
      </c>
      <c r="B3" s="118"/>
      <c r="C3" s="118"/>
      <c r="D3" s="118"/>
      <c r="E3" s="118"/>
      <c r="F3" s="119"/>
    </row>
    <row r="4" spans="1:7">
      <c r="A4" s="27" t="s">
        <v>59</v>
      </c>
      <c r="B4" s="27" t="s">
        <v>60</v>
      </c>
      <c r="C4" s="27" t="s">
        <v>61</v>
      </c>
      <c r="D4" s="27" t="s">
        <v>6</v>
      </c>
      <c r="E4" s="27" t="s">
        <v>62</v>
      </c>
      <c r="F4" s="27" t="s">
        <v>63</v>
      </c>
    </row>
    <row r="5" spans="1:7" ht="120">
      <c r="A5" s="65" t="s">
        <v>94</v>
      </c>
      <c r="B5" s="66" t="s">
        <v>66</v>
      </c>
      <c r="C5" s="75">
        <v>29.74</v>
      </c>
      <c r="D5" s="67" t="s">
        <v>67</v>
      </c>
      <c r="E5" s="70">
        <v>139.58000000000001</v>
      </c>
      <c r="F5" s="75">
        <f t="shared" ref="F5:F15" si="0">C5*E5</f>
        <v>4151.1091999999999</v>
      </c>
      <c r="G5" s="64">
        <v>5581.41</v>
      </c>
    </row>
    <row r="6" spans="1:7" ht="90">
      <c r="A6" s="65" t="s">
        <v>95</v>
      </c>
      <c r="B6" s="66" t="s">
        <v>69</v>
      </c>
      <c r="C6" s="75">
        <v>9.91</v>
      </c>
      <c r="D6" s="67" t="s">
        <v>67</v>
      </c>
      <c r="E6" s="70">
        <v>415.58</v>
      </c>
      <c r="F6" s="75">
        <f t="shared" si="0"/>
        <v>4118.3977999999997</v>
      </c>
      <c r="G6" s="64">
        <v>1508.55</v>
      </c>
    </row>
    <row r="7" spans="1:7" ht="75">
      <c r="A7" s="65" t="s">
        <v>96</v>
      </c>
      <c r="B7" s="66" t="s">
        <v>71</v>
      </c>
      <c r="C7" s="75">
        <v>16.260000000000002</v>
      </c>
      <c r="D7" s="67" t="s">
        <v>67</v>
      </c>
      <c r="E7" s="70">
        <v>1438.96</v>
      </c>
      <c r="F7" s="75">
        <f t="shared" si="0"/>
        <v>23397.489600000004</v>
      </c>
      <c r="G7" s="64">
        <v>8777.65</v>
      </c>
    </row>
    <row r="8" spans="1:7" ht="240">
      <c r="A8" s="66" t="s">
        <v>97</v>
      </c>
      <c r="B8" s="66" t="s">
        <v>98</v>
      </c>
      <c r="C8" s="75">
        <v>56.64</v>
      </c>
      <c r="D8" s="67" t="s">
        <v>67</v>
      </c>
      <c r="E8" s="75">
        <v>4461</v>
      </c>
      <c r="F8" s="75">
        <f t="shared" si="0"/>
        <v>252671.04</v>
      </c>
      <c r="G8" s="64">
        <v>79541.59</v>
      </c>
    </row>
    <row r="9" spans="1:7" ht="60">
      <c r="A9" s="66" t="s">
        <v>99</v>
      </c>
      <c r="B9" s="66" t="s">
        <v>100</v>
      </c>
      <c r="C9" s="75">
        <v>37.17</v>
      </c>
      <c r="D9" s="66" t="s">
        <v>22</v>
      </c>
      <c r="E9" s="76">
        <v>184.61</v>
      </c>
      <c r="F9" s="75">
        <f t="shared" si="0"/>
        <v>6861.9537000000009</v>
      </c>
      <c r="G9" s="77">
        <v>19344.59</v>
      </c>
    </row>
    <row r="10" spans="1:7">
      <c r="A10" s="68">
        <v>6</v>
      </c>
      <c r="B10" s="69" t="s">
        <v>76</v>
      </c>
      <c r="C10" s="75"/>
      <c r="D10" s="67"/>
      <c r="E10" s="70"/>
      <c r="F10" s="75"/>
    </row>
    <row r="11" spans="1:7">
      <c r="A11" s="68" t="s">
        <v>101</v>
      </c>
      <c r="B11" s="66" t="s">
        <v>102</v>
      </c>
      <c r="C11" s="75">
        <v>29.74</v>
      </c>
      <c r="D11" s="67" t="s">
        <v>67</v>
      </c>
      <c r="E11" s="70">
        <v>177.1</v>
      </c>
      <c r="F11" s="75">
        <f t="shared" si="0"/>
        <v>5266.9539999999997</v>
      </c>
      <c r="G11" s="64">
        <v>6425.3</v>
      </c>
    </row>
    <row r="12" spans="1:7">
      <c r="A12" s="68" t="s">
        <v>103</v>
      </c>
      <c r="B12" s="66" t="s">
        <v>104</v>
      </c>
      <c r="C12" s="75">
        <v>9.91</v>
      </c>
      <c r="D12" s="67" t="s">
        <v>67</v>
      </c>
      <c r="E12" s="70">
        <v>363.98</v>
      </c>
      <c r="F12" s="75">
        <f t="shared" si="0"/>
        <v>3607.0418000000004</v>
      </c>
      <c r="G12" s="64">
        <v>1221.24</v>
      </c>
    </row>
    <row r="13" spans="1:7">
      <c r="A13" s="68" t="s">
        <v>105</v>
      </c>
      <c r="B13" s="66" t="s">
        <v>78</v>
      </c>
      <c r="C13" s="75">
        <v>24.36</v>
      </c>
      <c r="D13" s="67" t="s">
        <v>67</v>
      </c>
      <c r="E13" s="70">
        <v>893.67</v>
      </c>
      <c r="F13" s="75">
        <f t="shared" si="0"/>
        <v>21769.801199999998</v>
      </c>
      <c r="G13" s="64">
        <v>8248.57</v>
      </c>
    </row>
    <row r="14" spans="1:7">
      <c r="A14" s="68" t="s">
        <v>106</v>
      </c>
      <c r="B14" s="66" t="s">
        <v>107</v>
      </c>
      <c r="C14" s="75">
        <v>48.71</v>
      </c>
      <c r="D14" s="67" t="s">
        <v>67</v>
      </c>
      <c r="E14" s="70">
        <v>496.4</v>
      </c>
      <c r="F14" s="75">
        <f t="shared" si="0"/>
        <v>24179.644</v>
      </c>
      <c r="G14" s="64">
        <v>9163.5400000000009</v>
      </c>
    </row>
    <row r="15" spans="1:7">
      <c r="A15" s="68" t="s">
        <v>108</v>
      </c>
      <c r="B15" s="66" t="s">
        <v>109</v>
      </c>
      <c r="C15" s="75">
        <v>16.260000000000002</v>
      </c>
      <c r="D15" s="67" t="s">
        <v>67</v>
      </c>
      <c r="E15" s="70">
        <v>819.59</v>
      </c>
      <c r="F15" s="75">
        <f t="shared" si="0"/>
        <v>13326.533400000002</v>
      </c>
      <c r="G15" s="64">
        <v>4995.5200000000004</v>
      </c>
    </row>
    <row r="16" spans="1:7">
      <c r="A16" s="68"/>
      <c r="B16" s="69"/>
      <c r="C16" s="70"/>
      <c r="D16" s="67"/>
      <c r="E16" s="70" t="s">
        <v>35</v>
      </c>
      <c r="F16" s="75">
        <f>SUM(F5:F15)</f>
        <v>359349.96470000007</v>
      </c>
    </row>
    <row r="17" spans="1:6" ht="30">
      <c r="A17" s="68"/>
      <c r="B17" s="69"/>
      <c r="C17" s="70"/>
      <c r="D17" s="67"/>
      <c r="E17" s="66" t="s">
        <v>87</v>
      </c>
      <c r="F17" s="66">
        <f>F16*12/100</f>
        <v>43121.995764000007</v>
      </c>
    </row>
    <row r="18" spans="1:6">
      <c r="A18" s="68"/>
      <c r="B18" s="69"/>
      <c r="C18" s="70"/>
      <c r="D18" s="67"/>
      <c r="E18" s="66"/>
      <c r="F18" s="66">
        <f>F17+F16</f>
        <v>402471.96046400006</v>
      </c>
    </row>
    <row r="19" spans="1:6" ht="30">
      <c r="A19" s="68"/>
      <c r="B19" s="69"/>
      <c r="C19" s="70"/>
      <c r="D19" s="67"/>
      <c r="E19" s="66" t="s">
        <v>88</v>
      </c>
      <c r="F19" s="66">
        <f>F18*1/100</f>
        <v>4024.7196046400004</v>
      </c>
    </row>
    <row r="20" spans="1:6">
      <c r="A20" s="68"/>
      <c r="B20" s="69"/>
      <c r="C20" s="70"/>
      <c r="D20" s="67"/>
      <c r="E20" s="66" t="s">
        <v>35</v>
      </c>
      <c r="F20" s="66">
        <f>F19+F18</f>
        <v>406496.68006864004</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9.140625" style="71"/>
    <col min="2" max="2" width="48.5703125" style="72" customWidth="1"/>
    <col min="3" max="3" width="9.5703125" style="64" bestFit="1" customWidth="1"/>
    <col min="4" max="4" width="9.140625" style="73"/>
    <col min="5" max="5" width="9.140625" style="64"/>
    <col min="6" max="6" width="19.42578125" style="74" customWidth="1"/>
    <col min="7" max="7" width="14.710937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34.5" customHeight="1">
      <c r="A3" s="114" t="s">
        <v>110</v>
      </c>
      <c r="B3" s="115"/>
      <c r="C3" s="115"/>
      <c r="D3" s="115"/>
      <c r="E3" s="115"/>
      <c r="F3" s="116"/>
    </row>
    <row r="4" spans="1:7">
      <c r="A4" s="27" t="s">
        <v>59</v>
      </c>
      <c r="B4" s="27" t="s">
        <v>60</v>
      </c>
      <c r="C4" s="27" t="s">
        <v>61</v>
      </c>
      <c r="D4" s="27" t="s">
        <v>6</v>
      </c>
      <c r="E4" s="27" t="s">
        <v>62</v>
      </c>
      <c r="F4" s="27" t="s">
        <v>63</v>
      </c>
    </row>
    <row r="5" spans="1:7" ht="120">
      <c r="A5" s="65" t="s">
        <v>94</v>
      </c>
      <c r="B5" s="66" t="s">
        <v>66</v>
      </c>
      <c r="C5" s="75">
        <v>109.6</v>
      </c>
      <c r="D5" s="67" t="s">
        <v>67</v>
      </c>
      <c r="E5" s="70">
        <v>139.58000000000001</v>
      </c>
      <c r="F5" s="75">
        <f t="shared" ref="F5:F15" si="0">C5*E5</f>
        <v>15297.968000000001</v>
      </c>
      <c r="G5" s="64">
        <v>5581.41</v>
      </c>
    </row>
    <row r="6" spans="1:7" ht="90">
      <c r="A6" s="65" t="s">
        <v>95</v>
      </c>
      <c r="B6" s="66" t="s">
        <v>69</v>
      </c>
      <c r="C6" s="75">
        <v>36.53</v>
      </c>
      <c r="D6" s="67" t="s">
        <v>67</v>
      </c>
      <c r="E6" s="70">
        <v>415.58</v>
      </c>
      <c r="F6" s="75">
        <f t="shared" si="0"/>
        <v>15181.1374</v>
      </c>
      <c r="G6" s="64">
        <v>1508.55</v>
      </c>
    </row>
    <row r="7" spans="1:7" ht="75">
      <c r="A7" s="65" t="s">
        <v>96</v>
      </c>
      <c r="B7" s="66" t="s">
        <v>71</v>
      </c>
      <c r="C7" s="75">
        <v>60.79</v>
      </c>
      <c r="D7" s="67" t="s">
        <v>67</v>
      </c>
      <c r="E7" s="70">
        <v>1438.96</v>
      </c>
      <c r="F7" s="75">
        <f t="shared" si="0"/>
        <v>87474.378400000001</v>
      </c>
      <c r="G7" s="64">
        <v>8777.65</v>
      </c>
    </row>
    <row r="8" spans="1:7" ht="240">
      <c r="A8" s="66" t="s">
        <v>97</v>
      </c>
      <c r="B8" s="66" t="s">
        <v>98</v>
      </c>
      <c r="C8" s="75">
        <v>92.18</v>
      </c>
      <c r="D8" s="67" t="s">
        <v>67</v>
      </c>
      <c r="E8" s="75">
        <v>4461</v>
      </c>
      <c r="F8" s="75">
        <f t="shared" si="0"/>
        <v>411214.98000000004</v>
      </c>
      <c r="G8" s="64">
        <v>79541.59</v>
      </c>
    </row>
    <row r="9" spans="1:7" ht="60">
      <c r="A9" s="66" t="s">
        <v>99</v>
      </c>
      <c r="B9" s="66" t="s">
        <v>100</v>
      </c>
      <c r="C9" s="75">
        <v>52.51</v>
      </c>
      <c r="D9" s="66" t="s">
        <v>22</v>
      </c>
      <c r="E9" s="76">
        <v>184.61</v>
      </c>
      <c r="F9" s="75">
        <f t="shared" si="0"/>
        <v>9693.8711000000003</v>
      </c>
      <c r="G9" s="77">
        <v>19344.59</v>
      </c>
    </row>
    <row r="10" spans="1:7">
      <c r="A10" s="68">
        <v>6</v>
      </c>
      <c r="B10" s="69" t="s">
        <v>76</v>
      </c>
      <c r="C10" s="75"/>
      <c r="D10" s="67"/>
      <c r="E10" s="70"/>
      <c r="F10" s="75"/>
    </row>
    <row r="11" spans="1:7">
      <c r="A11" s="68" t="s">
        <v>101</v>
      </c>
      <c r="B11" s="66" t="s">
        <v>102</v>
      </c>
      <c r="C11" s="75">
        <v>53.6</v>
      </c>
      <c r="D11" s="67" t="s">
        <v>67</v>
      </c>
      <c r="E11" s="70">
        <v>177.1</v>
      </c>
      <c r="F11" s="75">
        <f t="shared" si="0"/>
        <v>9492.56</v>
      </c>
      <c r="G11" s="64">
        <v>6425.3</v>
      </c>
    </row>
    <row r="12" spans="1:7">
      <c r="A12" s="68" t="s">
        <v>103</v>
      </c>
      <c r="B12" s="66" t="s">
        <v>104</v>
      </c>
      <c r="C12" s="75">
        <v>36.53</v>
      </c>
      <c r="D12" s="67" t="s">
        <v>67</v>
      </c>
      <c r="E12" s="70">
        <v>363.98</v>
      </c>
      <c r="F12" s="75">
        <f t="shared" si="0"/>
        <v>13296.189400000001</v>
      </c>
      <c r="G12" s="64">
        <v>1221.24</v>
      </c>
    </row>
    <row r="13" spans="1:7">
      <c r="A13" s="68" t="s">
        <v>105</v>
      </c>
      <c r="B13" s="66" t="s">
        <v>78</v>
      </c>
      <c r="C13" s="75">
        <v>39.64</v>
      </c>
      <c r="D13" s="67" t="s">
        <v>67</v>
      </c>
      <c r="E13" s="70">
        <v>893.67</v>
      </c>
      <c r="F13" s="75">
        <f t="shared" si="0"/>
        <v>35425.078799999996</v>
      </c>
      <c r="G13" s="64">
        <v>8248.57</v>
      </c>
    </row>
    <row r="14" spans="1:7">
      <c r="A14" s="68" t="s">
        <v>106</v>
      </c>
      <c r="B14" s="66" t="s">
        <v>107</v>
      </c>
      <c r="C14" s="75">
        <v>79.27</v>
      </c>
      <c r="D14" s="67" t="s">
        <v>67</v>
      </c>
      <c r="E14" s="75">
        <v>496.4</v>
      </c>
      <c r="F14" s="75">
        <f t="shared" si="0"/>
        <v>39349.627999999997</v>
      </c>
      <c r="G14" s="64">
        <v>9163.5400000000009</v>
      </c>
    </row>
    <row r="15" spans="1:7">
      <c r="A15" s="68" t="s">
        <v>108</v>
      </c>
      <c r="B15" s="66" t="s">
        <v>109</v>
      </c>
      <c r="C15" s="75">
        <v>60.79</v>
      </c>
      <c r="D15" s="67" t="s">
        <v>67</v>
      </c>
      <c r="E15" s="70">
        <v>819.59</v>
      </c>
      <c r="F15" s="75">
        <f t="shared" si="0"/>
        <v>49822.876100000001</v>
      </c>
      <c r="G15" s="64">
        <v>4995.5200000000004</v>
      </c>
    </row>
    <row r="16" spans="1:7">
      <c r="A16" s="68"/>
      <c r="B16" s="69"/>
      <c r="C16" s="70"/>
      <c r="D16" s="67"/>
      <c r="E16" s="70" t="s">
        <v>35</v>
      </c>
      <c r="F16" s="75">
        <f>SUM(F5:F15)</f>
        <v>686248.66720000014</v>
      </c>
    </row>
    <row r="17" spans="1:6" ht="30">
      <c r="A17" s="68"/>
      <c r="B17" s="69"/>
      <c r="C17" s="70"/>
      <c r="D17" s="67"/>
      <c r="E17" s="66" t="s">
        <v>87</v>
      </c>
      <c r="F17" s="66">
        <f>F16*12/100</f>
        <v>82349.840064000018</v>
      </c>
    </row>
    <row r="18" spans="1:6">
      <c r="A18" s="68"/>
      <c r="B18" s="69"/>
      <c r="C18" s="70"/>
      <c r="D18" s="67"/>
      <c r="E18" s="66"/>
      <c r="F18" s="66">
        <f>F17+F16</f>
        <v>768598.50726400013</v>
      </c>
    </row>
    <row r="19" spans="1:6" ht="30">
      <c r="A19" s="68"/>
      <c r="B19" s="69"/>
      <c r="C19" s="70"/>
      <c r="D19" s="67"/>
      <c r="E19" s="66" t="s">
        <v>88</v>
      </c>
      <c r="F19" s="66">
        <f>F18*1/100</f>
        <v>7685.9850726400009</v>
      </c>
    </row>
    <row r="20" spans="1:6">
      <c r="A20" s="68"/>
      <c r="B20" s="69"/>
      <c r="C20" s="70"/>
      <c r="D20" s="67"/>
      <c r="E20" s="66" t="s">
        <v>35</v>
      </c>
      <c r="F20" s="66">
        <f>F19+F18</f>
        <v>776284.49233664013</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7.25" customHeight="1">
      <c r="A3" s="114" t="s">
        <v>111</v>
      </c>
      <c r="B3" s="115"/>
      <c r="C3" s="115"/>
      <c r="D3" s="115"/>
      <c r="E3" s="115"/>
      <c r="F3" s="116"/>
    </row>
    <row r="4" spans="1:6">
      <c r="A4" s="27" t="s">
        <v>59</v>
      </c>
      <c r="B4" s="27" t="s">
        <v>60</v>
      </c>
      <c r="C4" s="27" t="s">
        <v>61</v>
      </c>
      <c r="D4" s="27" t="s">
        <v>6</v>
      </c>
      <c r="E4" s="27" t="s">
        <v>62</v>
      </c>
      <c r="F4" s="27" t="s">
        <v>63</v>
      </c>
    </row>
    <row r="5" spans="1:6" ht="30">
      <c r="A5" s="67">
        <v>1</v>
      </c>
      <c r="B5" s="66" t="s">
        <v>64</v>
      </c>
      <c r="C5" s="66">
        <v>7</v>
      </c>
      <c r="D5" s="66" t="s">
        <v>10</v>
      </c>
      <c r="E5" s="66">
        <v>330.4</v>
      </c>
      <c r="F5" s="66">
        <f>C5*E5</f>
        <v>2312.7999999999997</v>
      </c>
    </row>
    <row r="6" spans="1:6" ht="135">
      <c r="A6" s="65" t="s">
        <v>112</v>
      </c>
      <c r="B6" s="66" t="s">
        <v>113</v>
      </c>
      <c r="C6" s="27">
        <v>49.95</v>
      </c>
      <c r="D6" s="67" t="s">
        <v>67</v>
      </c>
      <c r="E6" s="75">
        <v>153.84</v>
      </c>
      <c r="F6" s="66">
        <f t="shared" ref="F6:F13" si="0">C6*E6</f>
        <v>7684.3080000000009</v>
      </c>
    </row>
    <row r="7" spans="1:6" ht="105">
      <c r="A7" s="65" t="s">
        <v>68</v>
      </c>
      <c r="B7" s="66" t="s">
        <v>69</v>
      </c>
      <c r="C7" s="78">
        <v>4.6399999999999997</v>
      </c>
      <c r="D7" s="67" t="s">
        <v>67</v>
      </c>
      <c r="E7" s="75">
        <v>415.58</v>
      </c>
      <c r="F7" s="66">
        <f t="shared" si="0"/>
        <v>1928.2911999999999</v>
      </c>
    </row>
    <row r="8" spans="1:6" ht="90">
      <c r="A8" s="65" t="s">
        <v>70</v>
      </c>
      <c r="B8" s="66" t="s">
        <v>71</v>
      </c>
      <c r="C8" s="27">
        <v>7.8</v>
      </c>
      <c r="D8" s="68" t="s">
        <v>67</v>
      </c>
      <c r="E8" s="75">
        <v>1438.96</v>
      </c>
      <c r="F8" s="66">
        <f t="shared" si="0"/>
        <v>11223.888000000001</v>
      </c>
    </row>
    <row r="9" spans="1:6" ht="60">
      <c r="A9" s="65" t="s">
        <v>114</v>
      </c>
      <c r="B9" s="66" t="s">
        <v>115</v>
      </c>
      <c r="C9" s="75">
        <v>20.46</v>
      </c>
      <c r="D9" s="68" t="s">
        <v>67</v>
      </c>
      <c r="E9" s="75">
        <v>5891.97</v>
      </c>
      <c r="F9" s="66">
        <f t="shared" si="0"/>
        <v>120549.70620000002</v>
      </c>
    </row>
    <row r="10" spans="1:6" ht="90">
      <c r="A10" s="65" t="s">
        <v>116</v>
      </c>
      <c r="B10" s="66" t="s">
        <v>117</v>
      </c>
      <c r="C10" s="75">
        <v>13.67</v>
      </c>
      <c r="D10" s="67" t="s">
        <v>67</v>
      </c>
      <c r="E10" s="75">
        <v>6092.63</v>
      </c>
      <c r="F10" s="66">
        <f t="shared" si="0"/>
        <v>83286.252099999998</v>
      </c>
    </row>
    <row r="11" spans="1:6" ht="45">
      <c r="A11" s="66" t="s">
        <v>118</v>
      </c>
      <c r="B11" s="66" t="s">
        <v>75</v>
      </c>
      <c r="C11" s="66">
        <v>134.29</v>
      </c>
      <c r="D11" s="66" t="s">
        <v>22</v>
      </c>
      <c r="E11" s="66">
        <v>184.61</v>
      </c>
      <c r="F11" s="66">
        <f t="shared" si="0"/>
        <v>24791.276900000001</v>
      </c>
    </row>
    <row r="12" spans="1:6" ht="105">
      <c r="A12" s="66" t="s">
        <v>119</v>
      </c>
      <c r="B12" s="66" t="s">
        <v>120</v>
      </c>
      <c r="C12" s="66">
        <v>0.99</v>
      </c>
      <c r="D12" s="66" t="s">
        <v>52</v>
      </c>
      <c r="E12" s="66">
        <v>79086.94</v>
      </c>
      <c r="F12" s="66">
        <f t="shared" si="0"/>
        <v>78296.070600000006</v>
      </c>
    </row>
    <row r="13" spans="1:6" ht="120">
      <c r="A13" s="66" t="s">
        <v>121</v>
      </c>
      <c r="B13" s="66" t="s">
        <v>50</v>
      </c>
      <c r="C13" s="66">
        <v>2.3199999999999998</v>
      </c>
      <c r="D13" s="66" t="s">
        <v>52</v>
      </c>
      <c r="E13" s="66">
        <v>77259.94</v>
      </c>
      <c r="F13" s="66">
        <f t="shared" si="0"/>
        <v>179243.06080000001</v>
      </c>
    </row>
    <row r="14" spans="1:6">
      <c r="A14" s="68">
        <v>10</v>
      </c>
      <c r="B14" s="69" t="s">
        <v>76</v>
      </c>
      <c r="C14" s="27"/>
      <c r="D14" s="67"/>
      <c r="E14" s="70"/>
      <c r="F14" s="78"/>
    </row>
    <row r="15" spans="1:6">
      <c r="A15" s="68" t="s">
        <v>77</v>
      </c>
      <c r="B15" s="66" t="s">
        <v>78</v>
      </c>
      <c r="C15" s="66">
        <v>14.68</v>
      </c>
      <c r="D15" s="66" t="s">
        <v>67</v>
      </c>
      <c r="E15" s="66">
        <v>786.44</v>
      </c>
      <c r="F15" s="66">
        <f t="shared" ref="F15:F19" si="1">C15*E15</f>
        <v>11544.939200000001</v>
      </c>
    </row>
    <row r="16" spans="1:6">
      <c r="A16" s="68" t="s">
        <v>79</v>
      </c>
      <c r="B16" s="66" t="s">
        <v>122</v>
      </c>
      <c r="C16" s="66">
        <v>4.6399999999999997</v>
      </c>
      <c r="D16" s="66" t="s">
        <v>67</v>
      </c>
      <c r="E16" s="66">
        <v>332.84</v>
      </c>
      <c r="F16" s="66">
        <f t="shared" si="1"/>
        <v>1544.3775999999998</v>
      </c>
    </row>
    <row r="17" spans="1:6">
      <c r="A17" s="68" t="s">
        <v>81</v>
      </c>
      <c r="B17" s="66" t="s">
        <v>84</v>
      </c>
      <c r="C17" s="66">
        <v>7.8</v>
      </c>
      <c r="D17" s="66" t="s">
        <v>67</v>
      </c>
      <c r="E17" s="66">
        <v>721.18</v>
      </c>
      <c r="F17" s="66">
        <f t="shared" si="1"/>
        <v>5625.2039999999997</v>
      </c>
    </row>
    <row r="18" spans="1:6">
      <c r="A18" s="68" t="s">
        <v>83</v>
      </c>
      <c r="B18" s="66" t="s">
        <v>82</v>
      </c>
      <c r="C18" s="66">
        <v>29.35</v>
      </c>
      <c r="D18" s="66" t="s">
        <v>67</v>
      </c>
      <c r="E18" s="66">
        <v>436.52</v>
      </c>
      <c r="F18" s="66">
        <f t="shared" si="1"/>
        <v>12811.862000000001</v>
      </c>
    </row>
    <row r="19" spans="1:6">
      <c r="A19" s="68" t="s">
        <v>85</v>
      </c>
      <c r="B19" s="66" t="s">
        <v>86</v>
      </c>
      <c r="C19" s="66">
        <v>49.95</v>
      </c>
      <c r="D19" s="66" t="s">
        <v>67</v>
      </c>
      <c r="E19" s="66">
        <v>177.1</v>
      </c>
      <c r="F19" s="66">
        <f t="shared" si="1"/>
        <v>8846.1450000000004</v>
      </c>
    </row>
    <row r="20" spans="1:6" ht="15.75">
      <c r="A20" s="68"/>
      <c r="B20" s="69"/>
      <c r="C20" s="70"/>
      <c r="D20" s="67"/>
      <c r="E20" s="70" t="s">
        <v>35</v>
      </c>
      <c r="F20" s="79">
        <f>SUM(F5:F19)</f>
        <v>549688.18160000001</v>
      </c>
    </row>
    <row r="21" spans="1:6" ht="30">
      <c r="A21" s="68"/>
      <c r="B21" s="69"/>
      <c r="C21" s="70"/>
      <c r="D21" s="67"/>
      <c r="E21" s="66" t="s">
        <v>87</v>
      </c>
      <c r="F21" s="66">
        <f>F20*12/100</f>
        <v>65962.581791999997</v>
      </c>
    </row>
    <row r="22" spans="1:6">
      <c r="A22" s="68"/>
      <c r="B22" s="69"/>
      <c r="C22" s="70"/>
      <c r="D22" s="67"/>
      <c r="E22" s="66"/>
      <c r="F22" s="66">
        <f>F21+F20</f>
        <v>615650.76339199999</v>
      </c>
    </row>
    <row r="23" spans="1:6" ht="30">
      <c r="A23" s="68"/>
      <c r="B23" s="69"/>
      <c r="C23" s="70"/>
      <c r="D23" s="67"/>
      <c r="E23" s="66" t="s">
        <v>88</v>
      </c>
      <c r="F23" s="66">
        <f>F22*1/100</f>
        <v>6156.5076339199995</v>
      </c>
    </row>
    <row r="24" spans="1:6">
      <c r="A24" s="68"/>
      <c r="B24" s="69"/>
      <c r="C24" s="70"/>
      <c r="D24" s="67"/>
      <c r="E24" s="66" t="s">
        <v>35</v>
      </c>
      <c r="F24" s="66">
        <f>F23+F22</f>
        <v>621807.27102591994</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9.5" customHeight="1">
      <c r="A3" s="114" t="s">
        <v>123</v>
      </c>
      <c r="B3" s="115"/>
      <c r="C3" s="115"/>
      <c r="D3" s="115"/>
      <c r="E3" s="115"/>
      <c r="F3" s="116"/>
    </row>
    <row r="4" spans="1:6">
      <c r="A4" s="27" t="s">
        <v>59</v>
      </c>
      <c r="B4" s="27" t="s">
        <v>60</v>
      </c>
      <c r="C4" s="27" t="s">
        <v>61</v>
      </c>
      <c r="D4" s="27" t="s">
        <v>6</v>
      </c>
      <c r="E4" s="27" t="s">
        <v>62</v>
      </c>
      <c r="F4" s="27" t="s">
        <v>63</v>
      </c>
    </row>
    <row r="5" spans="1:6" ht="30">
      <c r="A5" s="65">
        <v>1</v>
      </c>
      <c r="B5" s="66" t="s">
        <v>64</v>
      </c>
      <c r="C5" s="66">
        <v>7</v>
      </c>
      <c r="D5" s="67" t="s">
        <v>10</v>
      </c>
      <c r="E5" s="66">
        <v>330.4</v>
      </c>
      <c r="F5" s="78">
        <f>C5*E5</f>
        <v>2312.7999999999997</v>
      </c>
    </row>
    <row r="6" spans="1:6" ht="135">
      <c r="A6" s="66" t="s">
        <v>124</v>
      </c>
      <c r="B6" s="66" t="s">
        <v>73</v>
      </c>
      <c r="C6" s="66">
        <v>28.41</v>
      </c>
      <c r="D6" s="66" t="s">
        <v>67</v>
      </c>
      <c r="E6" s="66">
        <v>4858.76</v>
      </c>
      <c r="F6" s="66">
        <f t="shared" ref="F6:F7" si="0">C6*E6</f>
        <v>138037.37160000001</v>
      </c>
    </row>
    <row r="7" spans="1:6" ht="45">
      <c r="A7" s="66" t="s">
        <v>125</v>
      </c>
      <c r="B7" s="66" t="s">
        <v>75</v>
      </c>
      <c r="C7" s="66">
        <v>17.010000000000002</v>
      </c>
      <c r="D7" s="66" t="s">
        <v>22</v>
      </c>
      <c r="E7" s="66">
        <v>184.61</v>
      </c>
      <c r="F7" s="66">
        <f t="shared" si="0"/>
        <v>3140.2161000000006</v>
      </c>
    </row>
    <row r="8" spans="1:6">
      <c r="A8" s="67">
        <v>4</v>
      </c>
      <c r="B8" s="66" t="s">
        <v>76</v>
      </c>
      <c r="C8" s="66"/>
      <c r="D8" s="66"/>
      <c r="E8" s="66"/>
      <c r="F8" s="66"/>
    </row>
    <row r="9" spans="1:6">
      <c r="A9" s="68" t="s">
        <v>77</v>
      </c>
      <c r="B9" s="66" t="s">
        <v>126</v>
      </c>
      <c r="C9" s="69">
        <v>12.21</v>
      </c>
      <c r="D9" s="66" t="s">
        <v>67</v>
      </c>
      <c r="E9" s="66">
        <v>786.44</v>
      </c>
      <c r="F9" s="66">
        <f t="shared" ref="F9:F10" si="1">C9*E9</f>
        <v>9602.4324000000015</v>
      </c>
    </row>
    <row r="10" spans="1:6">
      <c r="A10" s="68" t="s">
        <v>79</v>
      </c>
      <c r="B10" s="66" t="s">
        <v>127</v>
      </c>
      <c r="C10" s="69">
        <v>24</v>
      </c>
      <c r="D10" s="66" t="s">
        <v>67</v>
      </c>
      <c r="E10" s="66">
        <v>436.52</v>
      </c>
      <c r="F10" s="66">
        <f t="shared" si="1"/>
        <v>10476.48</v>
      </c>
    </row>
    <row r="11" spans="1:6">
      <c r="A11" s="66"/>
      <c r="B11" s="66"/>
      <c r="C11" s="66"/>
      <c r="D11" s="66"/>
      <c r="E11" s="66" t="s">
        <v>35</v>
      </c>
      <c r="F11" s="66">
        <f>SUM(F5:F10)</f>
        <v>163569.30009999999</v>
      </c>
    </row>
    <row r="12" spans="1:6" ht="30">
      <c r="A12" s="68"/>
      <c r="B12" s="69"/>
      <c r="C12" s="70"/>
      <c r="D12" s="67"/>
      <c r="E12" s="66" t="s">
        <v>87</v>
      </c>
      <c r="F12" s="66">
        <f>F11*12/100</f>
        <v>19628.316011999999</v>
      </c>
    </row>
    <row r="13" spans="1:6">
      <c r="A13" s="68"/>
      <c r="B13" s="69"/>
      <c r="C13" s="70"/>
      <c r="D13" s="67"/>
      <c r="E13" s="66"/>
      <c r="F13" s="66">
        <f>F12+F11</f>
        <v>183197.61611199999</v>
      </c>
    </row>
    <row r="14" spans="1:6" ht="30">
      <c r="A14" s="68"/>
      <c r="B14" s="69"/>
      <c r="C14" s="70"/>
      <c r="D14" s="67"/>
      <c r="E14" s="66" t="s">
        <v>88</v>
      </c>
      <c r="F14" s="66">
        <f>F13*1/100</f>
        <v>1831.9761611199999</v>
      </c>
    </row>
    <row r="15" spans="1:6">
      <c r="A15" s="68"/>
      <c r="B15" s="69"/>
      <c r="C15" s="70"/>
      <c r="D15" s="67"/>
      <c r="E15" s="66" t="s">
        <v>128</v>
      </c>
      <c r="F15" s="66">
        <f>F14+F13</f>
        <v>185029.59227311998</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4"/>
  <sheetViews>
    <sheetView topLeftCell="A10"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37.5" customHeight="1">
      <c r="A3" s="117" t="s">
        <v>129</v>
      </c>
      <c r="B3" s="118"/>
      <c r="C3" s="118"/>
      <c r="D3" s="118"/>
      <c r="E3" s="118"/>
      <c r="F3" s="119"/>
    </row>
    <row r="4" spans="1:6">
      <c r="A4" s="27" t="s">
        <v>59</v>
      </c>
      <c r="B4" s="27" t="s">
        <v>60</v>
      </c>
      <c r="C4" s="27" t="s">
        <v>61</v>
      </c>
      <c r="D4" s="27" t="s">
        <v>6</v>
      </c>
      <c r="E4" s="27" t="s">
        <v>62</v>
      </c>
      <c r="F4" s="27" t="s">
        <v>63</v>
      </c>
    </row>
    <row r="5" spans="1:6" ht="30">
      <c r="A5" s="67">
        <v>1</v>
      </c>
      <c r="B5" s="66" t="s">
        <v>64</v>
      </c>
      <c r="C5" s="66">
        <v>7</v>
      </c>
      <c r="D5" s="66" t="s">
        <v>10</v>
      </c>
      <c r="E5" s="66">
        <v>330.4</v>
      </c>
      <c r="F5" s="66">
        <f>C5*E5</f>
        <v>2312.7999999999997</v>
      </c>
    </row>
    <row r="6" spans="1:6" ht="135">
      <c r="A6" s="65" t="s">
        <v>112</v>
      </c>
      <c r="B6" s="66" t="s">
        <v>113</v>
      </c>
      <c r="C6" s="27">
        <v>75.56</v>
      </c>
      <c r="D6" s="67" t="s">
        <v>67</v>
      </c>
      <c r="E6" s="75">
        <v>153.84</v>
      </c>
      <c r="F6" s="66">
        <f t="shared" ref="F6:F13" si="0">C6*E6</f>
        <v>11624.1504</v>
      </c>
    </row>
    <row r="7" spans="1:6" ht="105">
      <c r="A7" s="65" t="s">
        <v>68</v>
      </c>
      <c r="B7" s="66" t="s">
        <v>69</v>
      </c>
      <c r="C7" s="78">
        <v>6.8</v>
      </c>
      <c r="D7" s="67" t="s">
        <v>67</v>
      </c>
      <c r="E7" s="75">
        <v>415.58</v>
      </c>
      <c r="F7" s="66">
        <f t="shared" si="0"/>
        <v>2825.944</v>
      </c>
    </row>
    <row r="8" spans="1:6" ht="90">
      <c r="A8" s="65" t="s">
        <v>70</v>
      </c>
      <c r="B8" s="66" t="s">
        <v>71</v>
      </c>
      <c r="C8" s="27">
        <v>11.42</v>
      </c>
      <c r="D8" s="68" t="s">
        <v>67</v>
      </c>
      <c r="E8" s="75">
        <v>1438.96</v>
      </c>
      <c r="F8" s="66">
        <f t="shared" si="0"/>
        <v>16432.923200000001</v>
      </c>
    </row>
    <row r="9" spans="1:6" ht="60">
      <c r="A9" s="65" t="s">
        <v>114</v>
      </c>
      <c r="B9" s="66" t="s">
        <v>115</v>
      </c>
      <c r="C9" s="75">
        <v>30.3</v>
      </c>
      <c r="D9" s="68" t="s">
        <v>67</v>
      </c>
      <c r="E9" s="75">
        <v>5891.97</v>
      </c>
      <c r="F9" s="66">
        <f t="shared" si="0"/>
        <v>178526.69100000002</v>
      </c>
    </row>
    <row r="10" spans="1:6" ht="90">
      <c r="A10" s="65" t="s">
        <v>116</v>
      </c>
      <c r="B10" s="66" t="s">
        <v>117</v>
      </c>
      <c r="C10" s="75">
        <v>13.1</v>
      </c>
      <c r="D10" s="67" t="s">
        <v>67</v>
      </c>
      <c r="E10" s="75">
        <v>6092.63</v>
      </c>
      <c r="F10" s="66">
        <f t="shared" si="0"/>
        <v>79813.452999999994</v>
      </c>
    </row>
    <row r="11" spans="1:6" ht="45">
      <c r="A11" s="66" t="s">
        <v>118</v>
      </c>
      <c r="B11" s="66" t="s">
        <v>75</v>
      </c>
      <c r="C11" s="66">
        <v>198.88</v>
      </c>
      <c r="D11" s="66" t="s">
        <v>22</v>
      </c>
      <c r="E11" s="66">
        <v>184.61</v>
      </c>
      <c r="F11" s="66">
        <f t="shared" si="0"/>
        <v>36715.236799999999</v>
      </c>
    </row>
    <row r="12" spans="1:6" ht="105">
      <c r="A12" s="66" t="s">
        <v>119</v>
      </c>
      <c r="B12" s="66" t="s">
        <v>120</v>
      </c>
      <c r="C12" s="66">
        <f>F12/E12</f>
        <v>1.2643125400982766</v>
      </c>
      <c r="D12" s="66" t="s">
        <v>52</v>
      </c>
      <c r="E12" s="66">
        <v>79086.94</v>
      </c>
      <c r="F12" s="66">
        <v>99990.61</v>
      </c>
    </row>
    <row r="13" spans="1:6" ht="120">
      <c r="A13" s="66" t="s">
        <v>121</v>
      </c>
      <c r="B13" s="66" t="s">
        <v>50</v>
      </c>
      <c r="C13" s="66">
        <v>2.95</v>
      </c>
      <c r="D13" s="66" t="s">
        <v>52</v>
      </c>
      <c r="E13" s="66">
        <v>77259.94</v>
      </c>
      <c r="F13" s="66">
        <f t="shared" si="0"/>
        <v>227916.82300000003</v>
      </c>
    </row>
    <row r="14" spans="1:6">
      <c r="A14" s="68">
        <v>10</v>
      </c>
      <c r="B14" s="69" t="s">
        <v>76</v>
      </c>
      <c r="C14" s="27"/>
      <c r="D14" s="67"/>
      <c r="E14" s="70"/>
      <c r="F14" s="78"/>
    </row>
    <row r="15" spans="1:6">
      <c r="A15" s="68" t="s">
        <v>77</v>
      </c>
      <c r="B15" s="66" t="s">
        <v>78</v>
      </c>
      <c r="C15" s="66">
        <v>18.66</v>
      </c>
      <c r="D15" s="66" t="s">
        <v>67</v>
      </c>
      <c r="E15" s="66">
        <v>786.44</v>
      </c>
      <c r="F15" s="66">
        <f t="shared" ref="F15:F19" si="1">C15*E15</f>
        <v>14674.970400000002</v>
      </c>
    </row>
    <row r="16" spans="1:6">
      <c r="A16" s="68" t="s">
        <v>79</v>
      </c>
      <c r="B16" s="66" t="s">
        <v>122</v>
      </c>
      <c r="C16" s="66">
        <v>6.8</v>
      </c>
      <c r="D16" s="66" t="s">
        <v>67</v>
      </c>
      <c r="E16" s="66">
        <v>332.84</v>
      </c>
      <c r="F16" s="66">
        <f t="shared" si="1"/>
        <v>2263.3119999999999</v>
      </c>
    </row>
    <row r="17" spans="1:6">
      <c r="A17" s="68" t="s">
        <v>81</v>
      </c>
      <c r="B17" s="66" t="s">
        <v>84</v>
      </c>
      <c r="C17" s="66">
        <v>11.42</v>
      </c>
      <c r="D17" s="66" t="s">
        <v>67</v>
      </c>
      <c r="E17" s="66">
        <v>721.18</v>
      </c>
      <c r="F17" s="66">
        <f t="shared" si="1"/>
        <v>8235.8755999999994</v>
      </c>
    </row>
    <row r="18" spans="1:6">
      <c r="A18" s="68" t="s">
        <v>83</v>
      </c>
      <c r="B18" s="66" t="s">
        <v>82</v>
      </c>
      <c r="C18" s="66">
        <v>37.32</v>
      </c>
      <c r="D18" s="66" t="s">
        <v>67</v>
      </c>
      <c r="E18" s="66">
        <v>436.52</v>
      </c>
      <c r="F18" s="66">
        <f t="shared" si="1"/>
        <v>16290.9264</v>
      </c>
    </row>
    <row r="19" spans="1:6">
      <c r="A19" s="68" t="s">
        <v>85</v>
      </c>
      <c r="B19" s="66" t="s">
        <v>86</v>
      </c>
      <c r="C19" s="66">
        <v>75.66</v>
      </c>
      <c r="D19" s="66" t="s">
        <v>67</v>
      </c>
      <c r="E19" s="66">
        <v>177.1</v>
      </c>
      <c r="F19" s="66">
        <f t="shared" si="1"/>
        <v>13399.385999999999</v>
      </c>
    </row>
    <row r="20" spans="1:6" ht="15.75">
      <c r="A20" s="68"/>
      <c r="B20" s="69"/>
      <c r="C20" s="70"/>
      <c r="D20" s="67"/>
      <c r="E20" s="70" t="s">
        <v>35</v>
      </c>
      <c r="F20" s="79">
        <f>SUM(F5:F19)</f>
        <v>711023.10180000006</v>
      </c>
    </row>
    <row r="21" spans="1:6" ht="30">
      <c r="A21" s="68"/>
      <c r="B21" s="69"/>
      <c r="C21" s="70"/>
      <c r="D21" s="67"/>
      <c r="E21" s="66" t="s">
        <v>87</v>
      </c>
      <c r="F21" s="66">
        <f>F20*12/100</f>
        <v>85322.772215999998</v>
      </c>
    </row>
    <row r="22" spans="1:6">
      <c r="A22" s="68"/>
      <c r="B22" s="69"/>
      <c r="C22" s="70"/>
      <c r="D22" s="67"/>
      <c r="E22" s="66"/>
      <c r="F22" s="66">
        <f>F21+F20</f>
        <v>796345.87401600007</v>
      </c>
    </row>
    <row r="23" spans="1:6" ht="30">
      <c r="A23" s="68"/>
      <c r="B23" s="69"/>
      <c r="C23" s="70"/>
      <c r="D23" s="67"/>
      <c r="E23" s="66" t="s">
        <v>88</v>
      </c>
      <c r="F23" s="66">
        <f>F22*1/100</f>
        <v>7963.4587401600011</v>
      </c>
    </row>
    <row r="24" spans="1:6">
      <c r="A24" s="68"/>
      <c r="B24" s="69"/>
      <c r="C24" s="70"/>
      <c r="D24" s="67"/>
      <c r="E24" s="66" t="s">
        <v>35</v>
      </c>
      <c r="F24" s="66">
        <f>F23+F22</f>
        <v>804309.33275616006</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59.25" customHeight="1">
      <c r="A3" s="114" t="s">
        <v>130</v>
      </c>
      <c r="B3" s="115"/>
      <c r="C3" s="115"/>
      <c r="D3" s="115"/>
      <c r="E3" s="115"/>
      <c r="F3" s="116"/>
    </row>
    <row r="4" spans="1:6">
      <c r="A4" s="27" t="s">
        <v>59</v>
      </c>
      <c r="B4" s="27" t="s">
        <v>60</v>
      </c>
      <c r="C4" s="27" t="s">
        <v>61</v>
      </c>
      <c r="D4" s="27" t="s">
        <v>6</v>
      </c>
      <c r="E4" s="27" t="s">
        <v>62</v>
      </c>
      <c r="F4" s="27" t="s">
        <v>63</v>
      </c>
    </row>
    <row r="5" spans="1:6" ht="30">
      <c r="A5" s="67">
        <v>1</v>
      </c>
      <c r="B5" s="66" t="s">
        <v>64</v>
      </c>
      <c r="C5" s="66">
        <v>7</v>
      </c>
      <c r="D5" s="66" t="s">
        <v>10</v>
      </c>
      <c r="E5" s="66">
        <v>330.4</v>
      </c>
      <c r="F5" s="66">
        <f>C5*E5</f>
        <v>2312.7999999999997</v>
      </c>
    </row>
    <row r="6" spans="1:6" ht="135">
      <c r="A6" s="65" t="s">
        <v>112</v>
      </c>
      <c r="B6" s="66" t="s">
        <v>113</v>
      </c>
      <c r="C6" s="27">
        <v>55.73</v>
      </c>
      <c r="D6" s="67" t="s">
        <v>67</v>
      </c>
      <c r="E6" s="75">
        <v>153.84</v>
      </c>
      <c r="F6" s="66">
        <f t="shared" ref="F6:F14" si="0">C6*E6</f>
        <v>8573.5031999999992</v>
      </c>
    </row>
    <row r="7" spans="1:6" ht="105">
      <c r="A7" s="65" t="s">
        <v>68</v>
      </c>
      <c r="B7" s="66" t="s">
        <v>69</v>
      </c>
      <c r="C7" s="78">
        <v>8.5</v>
      </c>
      <c r="D7" s="67" t="s">
        <v>67</v>
      </c>
      <c r="E7" s="75">
        <v>415.58</v>
      </c>
      <c r="F7" s="66">
        <f t="shared" si="0"/>
        <v>3532.43</v>
      </c>
    </row>
    <row r="8" spans="1:6" ht="90">
      <c r="A8" s="65" t="s">
        <v>70</v>
      </c>
      <c r="B8" s="66" t="s">
        <v>71</v>
      </c>
      <c r="C8" s="27">
        <v>14.27</v>
      </c>
      <c r="D8" s="68" t="s">
        <v>67</v>
      </c>
      <c r="E8" s="75">
        <v>1438.96</v>
      </c>
      <c r="F8" s="66">
        <f t="shared" si="0"/>
        <v>20533.959200000001</v>
      </c>
    </row>
    <row r="9" spans="1:6" ht="135">
      <c r="A9" s="66" t="s">
        <v>72</v>
      </c>
      <c r="B9" s="66" t="s">
        <v>73</v>
      </c>
      <c r="C9" s="66">
        <v>21.24</v>
      </c>
      <c r="D9" s="66" t="s">
        <v>67</v>
      </c>
      <c r="E9" s="66">
        <v>4858.76</v>
      </c>
      <c r="F9" s="66">
        <f t="shared" si="0"/>
        <v>103200.0624</v>
      </c>
    </row>
    <row r="10" spans="1:6" ht="60">
      <c r="A10" s="65" t="s">
        <v>131</v>
      </c>
      <c r="B10" s="66" t="s">
        <v>115</v>
      </c>
      <c r="C10" s="75">
        <v>14.16</v>
      </c>
      <c r="D10" s="68" t="s">
        <v>67</v>
      </c>
      <c r="E10" s="75">
        <v>5891.97</v>
      </c>
      <c r="F10" s="66">
        <f t="shared" si="0"/>
        <v>83430.295200000008</v>
      </c>
    </row>
    <row r="11" spans="1:6" ht="90">
      <c r="A11" s="65" t="s">
        <v>132</v>
      </c>
      <c r="B11" s="66" t="s">
        <v>117</v>
      </c>
      <c r="C11" s="75">
        <v>5.66</v>
      </c>
      <c r="D11" s="67" t="s">
        <v>67</v>
      </c>
      <c r="E11" s="75">
        <v>6092.63</v>
      </c>
      <c r="F11" s="66">
        <f t="shared" si="0"/>
        <v>34484.285800000005</v>
      </c>
    </row>
    <row r="12" spans="1:6" ht="45">
      <c r="A12" s="66" t="s">
        <v>133</v>
      </c>
      <c r="B12" s="66" t="s">
        <v>75</v>
      </c>
      <c r="C12" s="66">
        <v>92.94</v>
      </c>
      <c r="D12" s="66" t="s">
        <v>22</v>
      </c>
      <c r="E12" s="66">
        <v>184.61</v>
      </c>
      <c r="F12" s="66">
        <f t="shared" si="0"/>
        <v>17157.653399999999</v>
      </c>
    </row>
    <row r="13" spans="1:6" ht="105">
      <c r="A13" s="66" t="s">
        <v>134</v>
      </c>
      <c r="B13" s="66" t="s">
        <v>120</v>
      </c>
      <c r="C13" s="66">
        <v>1.38</v>
      </c>
      <c r="D13" s="66" t="s">
        <v>52</v>
      </c>
      <c r="E13" s="66">
        <v>79086.94</v>
      </c>
      <c r="F13" s="66">
        <f t="shared" si="0"/>
        <v>109139.97719999999</v>
      </c>
    </row>
    <row r="14" spans="1:6" ht="120">
      <c r="A14" s="66" t="s">
        <v>135</v>
      </c>
      <c r="B14" s="66" t="s">
        <v>50</v>
      </c>
      <c r="C14" s="66">
        <v>0.55000000000000004</v>
      </c>
      <c r="D14" s="66" t="s">
        <v>52</v>
      </c>
      <c r="E14" s="66">
        <v>77259.94</v>
      </c>
      <c r="F14" s="66">
        <f t="shared" si="0"/>
        <v>42492.967000000004</v>
      </c>
    </row>
    <row r="15" spans="1:6">
      <c r="A15" s="68">
        <v>11</v>
      </c>
      <c r="B15" s="69" t="s">
        <v>76</v>
      </c>
      <c r="C15" s="27"/>
      <c r="D15" s="67"/>
      <c r="E15" s="70"/>
      <c r="F15" s="78"/>
    </row>
    <row r="16" spans="1:6">
      <c r="A16" s="68" t="s">
        <v>77</v>
      </c>
      <c r="B16" s="66" t="s">
        <v>78</v>
      </c>
      <c r="C16" s="66">
        <v>8.52</v>
      </c>
      <c r="D16" s="66" t="s">
        <v>67</v>
      </c>
      <c r="E16" s="66">
        <v>786.44</v>
      </c>
      <c r="F16" s="66">
        <f t="shared" ref="F16:F20" si="1">C16*E16</f>
        <v>6700.4688000000006</v>
      </c>
    </row>
    <row r="17" spans="1:6">
      <c r="A17" s="68" t="s">
        <v>79</v>
      </c>
      <c r="B17" s="66" t="s">
        <v>122</v>
      </c>
      <c r="C17" s="66">
        <v>8.5</v>
      </c>
      <c r="D17" s="66" t="s">
        <v>67</v>
      </c>
      <c r="E17" s="66">
        <v>332.84</v>
      </c>
      <c r="F17" s="66">
        <f t="shared" si="1"/>
        <v>2829.14</v>
      </c>
    </row>
    <row r="18" spans="1:6">
      <c r="A18" s="68" t="s">
        <v>81</v>
      </c>
      <c r="B18" s="66" t="s">
        <v>84</v>
      </c>
      <c r="C18" s="66">
        <v>14.27</v>
      </c>
      <c r="D18" s="66" t="s">
        <v>67</v>
      </c>
      <c r="E18" s="66">
        <v>721.18</v>
      </c>
      <c r="F18" s="66">
        <f t="shared" si="1"/>
        <v>10291.238599999999</v>
      </c>
    </row>
    <row r="19" spans="1:6">
      <c r="A19" s="68" t="s">
        <v>83</v>
      </c>
      <c r="B19" s="66" t="s">
        <v>82</v>
      </c>
      <c r="C19" s="66">
        <v>17.05</v>
      </c>
      <c r="D19" s="66" t="s">
        <v>67</v>
      </c>
      <c r="E19" s="66">
        <v>436.52</v>
      </c>
      <c r="F19" s="66">
        <f t="shared" si="1"/>
        <v>7442.6660000000002</v>
      </c>
    </row>
    <row r="20" spans="1:6">
      <c r="A20" s="68" t="s">
        <v>85</v>
      </c>
      <c r="B20" s="66" t="s">
        <v>86</v>
      </c>
      <c r="C20" s="66">
        <v>55.73</v>
      </c>
      <c r="D20" s="66" t="s">
        <v>67</v>
      </c>
      <c r="E20" s="66">
        <v>177.1</v>
      </c>
      <c r="F20" s="66">
        <f t="shared" si="1"/>
        <v>9869.7829999999994</v>
      </c>
    </row>
    <row r="21" spans="1:6" ht="15.75">
      <c r="A21" s="68"/>
      <c r="B21" s="69"/>
      <c r="C21" s="70"/>
      <c r="D21" s="67"/>
      <c r="E21" s="70" t="s">
        <v>35</v>
      </c>
      <c r="F21" s="79">
        <f>SUM(F5:F20)</f>
        <v>461991.22980000003</v>
      </c>
    </row>
    <row r="22" spans="1:6" ht="30">
      <c r="A22" s="68"/>
      <c r="B22" s="69"/>
      <c r="C22" s="70"/>
      <c r="D22" s="67"/>
      <c r="E22" s="66" t="s">
        <v>87</v>
      </c>
      <c r="F22" s="66">
        <f>F21*12/100</f>
        <v>55438.947575999999</v>
      </c>
    </row>
    <row r="23" spans="1:6">
      <c r="A23" s="68"/>
      <c r="B23" s="69"/>
      <c r="C23" s="70"/>
      <c r="D23" s="67"/>
      <c r="E23" s="66"/>
      <c r="F23" s="66">
        <f>F22+F21</f>
        <v>517430.17737600004</v>
      </c>
    </row>
    <row r="24" spans="1:6" ht="30">
      <c r="A24" s="68"/>
      <c r="B24" s="69"/>
      <c r="C24" s="70"/>
      <c r="D24" s="67"/>
      <c r="E24" s="66" t="s">
        <v>88</v>
      </c>
      <c r="F24" s="66">
        <f>F23*1/100</f>
        <v>5174.3017737600003</v>
      </c>
    </row>
    <row r="25" spans="1:6">
      <c r="A25" s="68"/>
      <c r="B25" s="69"/>
      <c r="C25" s="70"/>
      <c r="D25" s="67"/>
      <c r="E25" s="66" t="s">
        <v>35</v>
      </c>
      <c r="F25" s="66">
        <f>F24+F23</f>
        <v>522604.47914976004</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59.25" customHeight="1">
      <c r="A3" s="114" t="s">
        <v>136</v>
      </c>
      <c r="B3" s="115"/>
      <c r="C3" s="115"/>
      <c r="D3" s="115"/>
      <c r="E3" s="115"/>
      <c r="F3" s="116"/>
    </row>
    <row r="4" spans="1:6">
      <c r="A4" s="27" t="s">
        <v>59</v>
      </c>
      <c r="B4" s="27" t="s">
        <v>60</v>
      </c>
      <c r="C4" s="27" t="s">
        <v>61</v>
      </c>
      <c r="D4" s="27" t="s">
        <v>6</v>
      </c>
      <c r="E4" s="27" t="s">
        <v>62</v>
      </c>
      <c r="F4" s="27" t="s">
        <v>63</v>
      </c>
    </row>
    <row r="5" spans="1:6" ht="30">
      <c r="A5" s="67">
        <v>1</v>
      </c>
      <c r="B5" s="66" t="s">
        <v>64</v>
      </c>
      <c r="C5" s="66">
        <v>7</v>
      </c>
      <c r="D5" s="66" t="s">
        <v>10</v>
      </c>
      <c r="E5" s="66">
        <v>330.4</v>
      </c>
      <c r="F5" s="66">
        <f>C5*E5</f>
        <v>2312.7999999999997</v>
      </c>
    </row>
    <row r="6" spans="1:6" ht="135">
      <c r="A6" s="65" t="s">
        <v>112</v>
      </c>
      <c r="B6" s="66" t="s">
        <v>113</v>
      </c>
      <c r="C6" s="27">
        <v>30.26</v>
      </c>
      <c r="D6" s="67" t="s">
        <v>67</v>
      </c>
      <c r="E6" s="75">
        <v>153.84</v>
      </c>
      <c r="F6" s="66">
        <f t="shared" ref="F6:F14" si="0">C6*E6</f>
        <v>4655.1984000000002</v>
      </c>
    </row>
    <row r="7" spans="1:6" ht="105">
      <c r="A7" s="65" t="s">
        <v>68</v>
      </c>
      <c r="B7" s="66" t="s">
        <v>69</v>
      </c>
      <c r="C7" s="78">
        <v>2.77</v>
      </c>
      <c r="D7" s="67" t="s">
        <v>67</v>
      </c>
      <c r="E7" s="75">
        <v>415.58</v>
      </c>
      <c r="F7" s="66">
        <f t="shared" si="0"/>
        <v>1151.1566</v>
      </c>
    </row>
    <row r="8" spans="1:6" ht="90">
      <c r="A8" s="65" t="s">
        <v>70</v>
      </c>
      <c r="B8" s="66" t="s">
        <v>71</v>
      </c>
      <c r="C8" s="27">
        <v>4.6399999999999997</v>
      </c>
      <c r="D8" s="68" t="s">
        <v>67</v>
      </c>
      <c r="E8" s="75">
        <v>1438.96</v>
      </c>
      <c r="F8" s="66">
        <f t="shared" si="0"/>
        <v>6676.7743999999993</v>
      </c>
    </row>
    <row r="9" spans="1:6" ht="135">
      <c r="A9" s="66" t="s">
        <v>72</v>
      </c>
      <c r="B9" s="66" t="s">
        <v>73</v>
      </c>
      <c r="C9" s="66">
        <v>20.39</v>
      </c>
      <c r="D9" s="66" t="s">
        <v>67</v>
      </c>
      <c r="E9" s="66">
        <v>4858.76</v>
      </c>
      <c r="F9" s="66">
        <f t="shared" si="0"/>
        <v>99070.116400000014</v>
      </c>
    </row>
    <row r="10" spans="1:6" ht="60">
      <c r="A10" s="65" t="s">
        <v>131</v>
      </c>
      <c r="B10" s="66" t="s">
        <v>115</v>
      </c>
      <c r="C10" s="75">
        <v>13.85</v>
      </c>
      <c r="D10" s="68" t="s">
        <v>67</v>
      </c>
      <c r="E10" s="75">
        <v>5891.97</v>
      </c>
      <c r="F10" s="66">
        <f t="shared" si="0"/>
        <v>81603.784499999994</v>
      </c>
    </row>
    <row r="11" spans="1:6" ht="90">
      <c r="A11" s="65" t="s">
        <v>132</v>
      </c>
      <c r="B11" s="66" t="s">
        <v>117</v>
      </c>
      <c r="C11" s="75">
        <v>5.53</v>
      </c>
      <c r="D11" s="67" t="s">
        <v>67</v>
      </c>
      <c r="E11" s="75">
        <v>6092.63</v>
      </c>
      <c r="F11" s="66">
        <f t="shared" si="0"/>
        <v>33692.243900000001</v>
      </c>
    </row>
    <row r="12" spans="1:6" ht="45">
      <c r="A12" s="66" t="s">
        <v>133</v>
      </c>
      <c r="B12" s="66" t="s">
        <v>75</v>
      </c>
      <c r="C12" s="66">
        <v>89.87</v>
      </c>
      <c r="D12" s="66" t="s">
        <v>22</v>
      </c>
      <c r="E12" s="66">
        <v>184.61</v>
      </c>
      <c r="F12" s="66">
        <f t="shared" si="0"/>
        <v>16590.900700000002</v>
      </c>
    </row>
    <row r="13" spans="1:6" ht="105">
      <c r="A13" s="66" t="s">
        <v>134</v>
      </c>
      <c r="B13" s="66" t="s">
        <v>120</v>
      </c>
      <c r="C13" s="66">
        <v>0.56000000000000005</v>
      </c>
      <c r="D13" s="66" t="s">
        <v>52</v>
      </c>
      <c r="E13" s="66">
        <v>79086.94</v>
      </c>
      <c r="F13" s="66">
        <f t="shared" si="0"/>
        <v>44288.686400000006</v>
      </c>
    </row>
    <row r="14" spans="1:6" ht="120">
      <c r="A14" s="66" t="s">
        <v>135</v>
      </c>
      <c r="B14" s="66" t="s">
        <v>50</v>
      </c>
      <c r="C14" s="66">
        <v>1.32</v>
      </c>
      <c r="D14" s="66" t="s">
        <v>52</v>
      </c>
      <c r="E14" s="66">
        <v>77259.94</v>
      </c>
      <c r="F14" s="66">
        <f t="shared" si="0"/>
        <v>101983.1208</v>
      </c>
    </row>
    <row r="15" spans="1:6">
      <c r="A15" s="68">
        <v>11</v>
      </c>
      <c r="B15" s="69" t="s">
        <v>76</v>
      </c>
      <c r="C15" s="27"/>
      <c r="D15" s="67"/>
      <c r="E15" s="70"/>
      <c r="F15" s="78"/>
    </row>
    <row r="16" spans="1:6">
      <c r="A16" s="68" t="s">
        <v>77</v>
      </c>
      <c r="B16" s="66" t="s">
        <v>78</v>
      </c>
      <c r="C16" s="66">
        <v>17.11</v>
      </c>
      <c r="D16" s="66" t="s">
        <v>67</v>
      </c>
      <c r="E16" s="66">
        <v>786.44</v>
      </c>
      <c r="F16" s="66">
        <f t="shared" ref="F16:F20" si="1">C16*E16</f>
        <v>13455.9884</v>
      </c>
    </row>
    <row r="17" spans="1:6">
      <c r="A17" s="68" t="s">
        <v>79</v>
      </c>
      <c r="B17" s="66" t="s">
        <v>122</v>
      </c>
      <c r="C17" s="66">
        <v>2.77</v>
      </c>
      <c r="D17" s="66" t="s">
        <v>67</v>
      </c>
      <c r="E17" s="66">
        <v>332.84</v>
      </c>
      <c r="F17" s="66">
        <f t="shared" si="1"/>
        <v>921.96679999999992</v>
      </c>
    </row>
    <row r="18" spans="1:6">
      <c r="A18" s="68" t="s">
        <v>81</v>
      </c>
      <c r="B18" s="66" t="s">
        <v>84</v>
      </c>
      <c r="C18" s="66">
        <v>4.6399999999999997</v>
      </c>
      <c r="D18" s="66" t="s">
        <v>67</v>
      </c>
      <c r="E18" s="66">
        <v>721.18</v>
      </c>
      <c r="F18" s="66">
        <f t="shared" si="1"/>
        <v>3346.2751999999996</v>
      </c>
    </row>
    <row r="19" spans="1:6">
      <c r="A19" s="68" t="s">
        <v>83</v>
      </c>
      <c r="B19" s="66" t="s">
        <v>82</v>
      </c>
      <c r="C19" s="66">
        <v>34.200000000000003</v>
      </c>
      <c r="D19" s="66" t="s">
        <v>67</v>
      </c>
      <c r="E19" s="66">
        <v>436.52</v>
      </c>
      <c r="F19" s="66">
        <f t="shared" si="1"/>
        <v>14928.984</v>
      </c>
    </row>
    <row r="20" spans="1:6">
      <c r="A20" s="68" t="s">
        <v>85</v>
      </c>
      <c r="B20" s="66" t="s">
        <v>86</v>
      </c>
      <c r="C20" s="66">
        <v>30.26</v>
      </c>
      <c r="D20" s="66" t="s">
        <v>67</v>
      </c>
      <c r="E20" s="66">
        <v>177.1</v>
      </c>
      <c r="F20" s="66">
        <f t="shared" si="1"/>
        <v>5359.0460000000003</v>
      </c>
    </row>
    <row r="21" spans="1:6" ht="15.75">
      <c r="A21" s="68"/>
      <c r="B21" s="69"/>
      <c r="C21" s="70"/>
      <c r="D21" s="67"/>
      <c r="E21" s="70" t="s">
        <v>35</v>
      </c>
      <c r="F21" s="79">
        <f>SUM(F5:F20)</f>
        <v>430037.04249999998</v>
      </c>
    </row>
    <row r="22" spans="1:6" ht="30">
      <c r="A22" s="68"/>
      <c r="B22" s="69"/>
      <c r="C22" s="70"/>
      <c r="D22" s="67"/>
      <c r="E22" s="66" t="s">
        <v>87</v>
      </c>
      <c r="F22" s="66">
        <f>F21*12/100</f>
        <v>51604.445099999997</v>
      </c>
    </row>
    <row r="23" spans="1:6">
      <c r="A23" s="68"/>
      <c r="B23" s="69"/>
      <c r="C23" s="70"/>
      <c r="D23" s="67"/>
      <c r="E23" s="66"/>
      <c r="F23" s="66">
        <f>F22+F21</f>
        <v>481641.48759999999</v>
      </c>
    </row>
    <row r="24" spans="1:6" ht="30">
      <c r="A24" s="68"/>
      <c r="B24" s="69"/>
      <c r="C24" s="70"/>
      <c r="D24" s="67"/>
      <c r="E24" s="66" t="s">
        <v>88</v>
      </c>
      <c r="F24" s="66">
        <f>F23*1/100</f>
        <v>4816.4148759999998</v>
      </c>
    </row>
    <row r="25" spans="1:6">
      <c r="A25" s="68"/>
      <c r="B25" s="69"/>
      <c r="C25" s="70"/>
      <c r="D25" s="67"/>
      <c r="E25" s="66" t="s">
        <v>35</v>
      </c>
      <c r="F25" s="66">
        <f>F24+F23</f>
        <v>486457.90247600002</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140625" style="64"/>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8" customHeight="1">
      <c r="A3" s="114" t="s">
        <v>137</v>
      </c>
      <c r="B3" s="115"/>
      <c r="C3" s="115"/>
      <c r="D3" s="115"/>
      <c r="E3" s="115"/>
      <c r="F3" s="116"/>
    </row>
    <row r="4" spans="1:6">
      <c r="A4" s="27" t="s">
        <v>59</v>
      </c>
      <c r="B4" s="27" t="s">
        <v>60</v>
      </c>
      <c r="C4" s="27" t="s">
        <v>61</v>
      </c>
      <c r="D4" s="27" t="s">
        <v>6</v>
      </c>
      <c r="E4" s="27" t="s">
        <v>62</v>
      </c>
      <c r="F4" s="27" t="s">
        <v>63</v>
      </c>
    </row>
    <row r="5" spans="1:6" ht="30">
      <c r="A5" s="67">
        <v>1</v>
      </c>
      <c r="B5" s="66" t="s">
        <v>138</v>
      </c>
      <c r="C5" s="70">
        <v>4</v>
      </c>
      <c r="D5" s="67" t="s">
        <v>139</v>
      </c>
      <c r="E5" s="66">
        <v>330.4</v>
      </c>
      <c r="F5" s="75">
        <f>C5*E5</f>
        <v>1321.6</v>
      </c>
    </row>
    <row r="6" spans="1:6" ht="45">
      <c r="A6" s="67" t="s">
        <v>140</v>
      </c>
      <c r="B6" s="66" t="s">
        <v>141</v>
      </c>
      <c r="C6" s="70">
        <v>2.85</v>
      </c>
      <c r="D6" s="67" t="s">
        <v>67</v>
      </c>
      <c r="E6" s="66">
        <v>260</v>
      </c>
      <c r="F6" s="75">
        <f t="shared" ref="F6:F21" si="0">C6*E6</f>
        <v>741</v>
      </c>
    </row>
    <row r="7" spans="1:6" ht="75">
      <c r="A7" s="80" t="s">
        <v>142</v>
      </c>
      <c r="B7" s="66" t="s">
        <v>143</v>
      </c>
      <c r="C7" s="70">
        <v>22.77</v>
      </c>
      <c r="D7" s="67" t="s">
        <v>67</v>
      </c>
      <c r="E7" s="75">
        <v>153.84</v>
      </c>
      <c r="F7" s="75">
        <f t="shared" si="0"/>
        <v>3502.9367999999999</v>
      </c>
    </row>
    <row r="8" spans="1:6" ht="105">
      <c r="A8" s="80" t="s">
        <v>144</v>
      </c>
      <c r="B8" s="66" t="s">
        <v>69</v>
      </c>
      <c r="C8" s="70">
        <v>7.11</v>
      </c>
      <c r="D8" s="67" t="s">
        <v>67</v>
      </c>
      <c r="E8" s="75">
        <v>415.58</v>
      </c>
      <c r="F8" s="75">
        <f t="shared" si="0"/>
        <v>2954.7737999999999</v>
      </c>
    </row>
    <row r="9" spans="1:6" ht="90">
      <c r="A9" s="80" t="s">
        <v>145</v>
      </c>
      <c r="B9" s="66" t="s">
        <v>71</v>
      </c>
      <c r="C9" s="70">
        <v>2.37</v>
      </c>
      <c r="D9" s="68" t="s">
        <v>67</v>
      </c>
      <c r="E9" s="75">
        <v>1438.96</v>
      </c>
      <c r="F9" s="75">
        <f t="shared" si="0"/>
        <v>3410.3352000000004</v>
      </c>
    </row>
    <row r="10" spans="1:6" ht="60">
      <c r="A10" s="80" t="s">
        <v>131</v>
      </c>
      <c r="B10" s="66" t="s">
        <v>146</v>
      </c>
      <c r="C10" s="70">
        <v>7.81</v>
      </c>
      <c r="D10" s="67" t="s">
        <v>67</v>
      </c>
      <c r="E10" s="75">
        <v>5891.97</v>
      </c>
      <c r="F10" s="75">
        <f t="shared" si="0"/>
        <v>46016.2857</v>
      </c>
    </row>
    <row r="11" spans="1:6" ht="45">
      <c r="A11" s="80" t="s">
        <v>118</v>
      </c>
      <c r="B11" s="66" t="s">
        <v>75</v>
      </c>
      <c r="C11" s="70">
        <v>52.68</v>
      </c>
      <c r="D11" s="67" t="s">
        <v>22</v>
      </c>
      <c r="E11" s="75">
        <v>184.61</v>
      </c>
      <c r="F11" s="75">
        <f t="shared" si="0"/>
        <v>9725.2548000000006</v>
      </c>
    </row>
    <row r="12" spans="1:6" ht="191.25">
      <c r="A12" s="80" t="s">
        <v>147</v>
      </c>
      <c r="B12" s="81" t="s">
        <v>148</v>
      </c>
      <c r="C12" s="70">
        <v>201</v>
      </c>
      <c r="D12" s="82" t="s">
        <v>149</v>
      </c>
      <c r="E12" s="75">
        <v>541.24</v>
      </c>
      <c r="F12" s="75">
        <f t="shared" si="0"/>
        <v>108789.24</v>
      </c>
    </row>
    <row r="13" spans="1:6" ht="90">
      <c r="A13" s="80" t="s">
        <v>150</v>
      </c>
      <c r="B13" s="66" t="s">
        <v>151</v>
      </c>
      <c r="C13" s="70">
        <v>37.36</v>
      </c>
      <c r="D13" s="67" t="s">
        <v>22</v>
      </c>
      <c r="E13" s="75">
        <v>143.52000000000001</v>
      </c>
      <c r="F13" s="75">
        <f t="shared" si="0"/>
        <v>5361.9072000000006</v>
      </c>
    </row>
    <row r="14" spans="1:6" ht="255">
      <c r="A14" s="80" t="s">
        <v>152</v>
      </c>
      <c r="B14" s="66" t="s">
        <v>153</v>
      </c>
      <c r="C14" s="70">
        <v>74.709999999999994</v>
      </c>
      <c r="D14" s="67" t="s">
        <v>22</v>
      </c>
      <c r="E14" s="75">
        <v>877.72</v>
      </c>
      <c r="F14" s="75">
        <f t="shared" si="0"/>
        <v>65574.461199999991</v>
      </c>
    </row>
    <row r="15" spans="1:6" ht="120">
      <c r="A15" s="80" t="s">
        <v>154</v>
      </c>
      <c r="B15" s="66" t="s">
        <v>155</v>
      </c>
      <c r="C15" s="70">
        <v>0.83</v>
      </c>
      <c r="D15" s="68" t="s">
        <v>52</v>
      </c>
      <c r="E15" s="75">
        <v>77259.94</v>
      </c>
      <c r="F15" s="75">
        <f t="shared" si="0"/>
        <v>64125.750200000002</v>
      </c>
    </row>
    <row r="16" spans="1:6">
      <c r="A16" s="68">
        <v>12</v>
      </c>
      <c r="B16" s="69" t="s">
        <v>76</v>
      </c>
      <c r="C16" s="70"/>
      <c r="D16" s="67"/>
      <c r="E16" s="70"/>
      <c r="F16" s="75"/>
    </row>
    <row r="17" spans="1:6">
      <c r="A17" s="68" t="s">
        <v>77</v>
      </c>
      <c r="B17" s="66" t="s">
        <v>102</v>
      </c>
      <c r="C17" s="66">
        <v>22.77</v>
      </c>
      <c r="D17" s="67" t="s">
        <v>67</v>
      </c>
      <c r="E17" s="70">
        <v>177.1</v>
      </c>
      <c r="F17" s="75">
        <f t="shared" si="0"/>
        <v>4032.567</v>
      </c>
    </row>
    <row r="18" spans="1:6">
      <c r="A18" s="68" t="s">
        <v>79</v>
      </c>
      <c r="B18" s="66" t="s">
        <v>104</v>
      </c>
      <c r="C18" s="66">
        <v>4.5</v>
      </c>
      <c r="D18" s="67" t="s">
        <v>67</v>
      </c>
      <c r="E18" s="70">
        <v>319.88</v>
      </c>
      <c r="F18" s="75">
        <f t="shared" si="0"/>
        <v>1439.46</v>
      </c>
    </row>
    <row r="19" spans="1:6">
      <c r="A19" s="68" t="s">
        <v>81</v>
      </c>
      <c r="B19" s="66" t="s">
        <v>78</v>
      </c>
      <c r="C19" s="66">
        <v>3.36</v>
      </c>
      <c r="D19" s="67" t="s">
        <v>67</v>
      </c>
      <c r="E19" s="70">
        <v>786.44</v>
      </c>
      <c r="F19" s="75">
        <f t="shared" si="0"/>
        <v>2642.4384</v>
      </c>
    </row>
    <row r="20" spans="1:6">
      <c r="A20" s="68" t="s">
        <v>83</v>
      </c>
      <c r="B20" s="66" t="s">
        <v>107</v>
      </c>
      <c r="C20" s="66">
        <v>6.72</v>
      </c>
      <c r="D20" s="67" t="s">
        <v>67</v>
      </c>
      <c r="E20" s="70">
        <v>436.52</v>
      </c>
      <c r="F20" s="75">
        <f t="shared" si="0"/>
        <v>2933.4143999999997</v>
      </c>
    </row>
    <row r="21" spans="1:6">
      <c r="A21" s="68" t="s">
        <v>85</v>
      </c>
      <c r="B21" s="66" t="s">
        <v>109</v>
      </c>
      <c r="C21" s="66">
        <v>2.3380000000000001</v>
      </c>
      <c r="D21" s="67" t="s">
        <v>67</v>
      </c>
      <c r="E21" s="70">
        <v>721.18</v>
      </c>
      <c r="F21" s="75">
        <f t="shared" si="0"/>
        <v>1686.1188399999999</v>
      </c>
    </row>
    <row r="22" spans="1:6">
      <c r="A22" s="68"/>
      <c r="B22" s="69"/>
      <c r="C22" s="70"/>
      <c r="D22" s="67"/>
      <c r="E22" s="70" t="s">
        <v>35</v>
      </c>
      <c r="F22" s="75">
        <f>SUM(F5:F21)</f>
        <v>324257.54353999998</v>
      </c>
    </row>
    <row r="23" spans="1:6" ht="30">
      <c r="A23" s="68"/>
      <c r="B23" s="69"/>
      <c r="C23" s="70"/>
      <c r="D23" s="67"/>
      <c r="E23" s="66" t="s">
        <v>87</v>
      </c>
      <c r="F23" s="66">
        <f>F22*12/100</f>
        <v>38910.905224800001</v>
      </c>
    </row>
    <row r="24" spans="1:6">
      <c r="A24" s="68"/>
      <c r="B24" s="69"/>
      <c r="C24" s="70"/>
      <c r="D24" s="67"/>
      <c r="E24" s="66"/>
      <c r="F24" s="66">
        <f>F23+F22</f>
        <v>363168.44876479998</v>
      </c>
    </row>
    <row r="25" spans="1:6" ht="30">
      <c r="A25" s="68"/>
      <c r="B25" s="69"/>
      <c r="C25" s="70"/>
      <c r="D25" s="67"/>
      <c r="E25" s="66" t="s">
        <v>88</v>
      </c>
      <c r="F25" s="66">
        <f>F24*1/100</f>
        <v>3631.684487648</v>
      </c>
    </row>
    <row r="26" spans="1:6">
      <c r="A26" s="68"/>
      <c r="B26" s="69"/>
      <c r="C26" s="70"/>
      <c r="D26" s="67"/>
      <c r="E26" s="66" t="s">
        <v>35</v>
      </c>
      <c r="F26" s="66">
        <f>F25+F24</f>
        <v>366800.13325244799</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14" t="s">
        <v>156</v>
      </c>
      <c r="B3" s="115"/>
      <c r="C3" s="115"/>
      <c r="D3" s="115"/>
      <c r="E3" s="115"/>
      <c r="F3" s="116"/>
    </row>
    <row r="4" spans="1:6">
      <c r="A4" s="27" t="s">
        <v>59</v>
      </c>
      <c r="B4" s="27" t="s">
        <v>60</v>
      </c>
      <c r="C4" s="27" t="s">
        <v>61</v>
      </c>
      <c r="D4" s="27" t="s">
        <v>6</v>
      </c>
      <c r="E4" s="27" t="s">
        <v>62</v>
      </c>
      <c r="F4" s="27" t="s">
        <v>63</v>
      </c>
    </row>
    <row r="5" spans="1:6" ht="30">
      <c r="A5" s="65">
        <v>1</v>
      </c>
      <c r="B5" s="66" t="s">
        <v>64</v>
      </c>
      <c r="C5" s="66">
        <v>2</v>
      </c>
      <c r="D5" s="67" t="s">
        <v>10</v>
      </c>
      <c r="E5" s="66">
        <v>330.4</v>
      </c>
      <c r="F5" s="78">
        <f>C5*E5</f>
        <v>660.8</v>
      </c>
    </row>
    <row r="6" spans="1:6" ht="135">
      <c r="A6" s="66" t="s">
        <v>124</v>
      </c>
      <c r="B6" s="66" t="s">
        <v>73</v>
      </c>
      <c r="C6" s="66">
        <v>39.09348</v>
      </c>
      <c r="D6" s="66" t="s">
        <v>67</v>
      </c>
      <c r="E6" s="66">
        <v>4858.76</v>
      </c>
      <c r="F6" s="66">
        <f t="shared" ref="F6:F7" si="0">C6*E6</f>
        <v>189945.8368848</v>
      </c>
    </row>
    <row r="7" spans="1:6" ht="45">
      <c r="A7" s="66" t="s">
        <v>125</v>
      </c>
      <c r="B7" s="66" t="s">
        <v>75</v>
      </c>
      <c r="C7" s="66">
        <v>25.092939999999999</v>
      </c>
      <c r="D7" s="66" t="s">
        <v>22</v>
      </c>
      <c r="E7" s="66">
        <v>184.61</v>
      </c>
      <c r="F7" s="66">
        <f t="shared" si="0"/>
        <v>4632.4076534000005</v>
      </c>
    </row>
    <row r="8" spans="1:6">
      <c r="A8" s="67">
        <v>4</v>
      </c>
      <c r="B8" s="66" t="s">
        <v>76</v>
      </c>
      <c r="C8" s="66"/>
      <c r="D8" s="66"/>
      <c r="E8" s="66"/>
      <c r="F8" s="66"/>
    </row>
    <row r="9" spans="1:6">
      <c r="A9" s="68" t="s">
        <v>77</v>
      </c>
      <c r="B9" s="66" t="s">
        <v>157</v>
      </c>
      <c r="C9" s="69">
        <v>16.77</v>
      </c>
      <c r="D9" s="66" t="s">
        <v>67</v>
      </c>
      <c r="E9" s="66">
        <v>864.24</v>
      </c>
      <c r="F9" s="66">
        <f t="shared" ref="F9:F10" si="1">C9*E9</f>
        <v>14493.3048</v>
      </c>
    </row>
    <row r="10" spans="1:6">
      <c r="A10" s="68" t="s">
        <v>79</v>
      </c>
      <c r="B10" s="66" t="s">
        <v>158</v>
      </c>
      <c r="C10" s="69">
        <v>33.54</v>
      </c>
      <c r="D10" s="66" t="s">
        <v>67</v>
      </c>
      <c r="E10" s="66">
        <v>466.97</v>
      </c>
      <c r="F10" s="66">
        <f t="shared" si="1"/>
        <v>15662.1738</v>
      </c>
    </row>
    <row r="11" spans="1:6">
      <c r="A11" s="66"/>
      <c r="B11" s="66"/>
      <c r="C11" s="66"/>
      <c r="D11" s="66"/>
      <c r="E11" s="66" t="s">
        <v>35</v>
      </c>
      <c r="F11" s="66">
        <f>SUM(F5:F10)</f>
        <v>225394.52313819999</v>
      </c>
    </row>
    <row r="12" spans="1:6" ht="30">
      <c r="A12" s="68"/>
      <c r="B12" s="69"/>
      <c r="C12" s="70"/>
      <c r="D12" s="67"/>
      <c r="E12" s="66" t="s">
        <v>87</v>
      </c>
      <c r="F12" s="66">
        <f>F11*12/100</f>
        <v>27047.342776584002</v>
      </c>
    </row>
    <row r="13" spans="1:6">
      <c r="A13" s="68"/>
      <c r="B13" s="69"/>
      <c r="C13" s="70"/>
      <c r="D13" s="67"/>
      <c r="E13" s="66"/>
      <c r="F13" s="66">
        <f>F12+F11</f>
        <v>252441.86591478399</v>
      </c>
    </row>
    <row r="14" spans="1:6" ht="30">
      <c r="A14" s="68"/>
      <c r="B14" s="69"/>
      <c r="C14" s="70"/>
      <c r="D14" s="67"/>
      <c r="E14" s="66" t="s">
        <v>88</v>
      </c>
      <c r="F14" s="66">
        <f>F13*1/100</f>
        <v>2524.4186591478401</v>
      </c>
    </row>
    <row r="15" spans="1:6">
      <c r="A15" s="68"/>
      <c r="B15" s="69"/>
      <c r="C15" s="70"/>
      <c r="D15" s="67"/>
      <c r="E15" s="66" t="s">
        <v>128</v>
      </c>
      <c r="F15" s="66">
        <f>F14+F13</f>
        <v>254966.28457393183</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2.75" customHeight="1">
      <c r="A3" s="114" t="s">
        <v>159</v>
      </c>
      <c r="B3" s="115"/>
      <c r="C3" s="115"/>
      <c r="D3" s="115"/>
      <c r="E3" s="115"/>
      <c r="F3" s="116"/>
    </row>
    <row r="4" spans="1:6">
      <c r="A4" s="27" t="s">
        <v>59</v>
      </c>
      <c r="B4" s="27" t="s">
        <v>60</v>
      </c>
      <c r="C4" s="27" t="s">
        <v>61</v>
      </c>
      <c r="D4" s="27" t="s">
        <v>6</v>
      </c>
      <c r="E4" s="27" t="s">
        <v>62</v>
      </c>
      <c r="F4" s="27" t="s">
        <v>63</v>
      </c>
    </row>
    <row r="5" spans="1:6" ht="30">
      <c r="A5" s="65">
        <v>1</v>
      </c>
      <c r="B5" s="66" t="s">
        <v>64</v>
      </c>
      <c r="C5" s="66">
        <v>4</v>
      </c>
      <c r="D5" s="67" t="s">
        <v>10</v>
      </c>
      <c r="E5" s="66">
        <v>330.4</v>
      </c>
      <c r="F5" s="78">
        <f>C5*E5</f>
        <v>1321.6</v>
      </c>
    </row>
    <row r="6" spans="1:6" ht="135">
      <c r="A6" s="66" t="s">
        <v>124</v>
      </c>
      <c r="B6" s="66" t="s">
        <v>73</v>
      </c>
      <c r="C6" s="66">
        <v>79.32011</v>
      </c>
      <c r="D6" s="66" t="s">
        <v>67</v>
      </c>
      <c r="E6" s="66">
        <v>4858.76</v>
      </c>
      <c r="F6" s="66">
        <f t="shared" ref="F6:F7" si="0">C6*E6</f>
        <v>385397.37766360003</v>
      </c>
    </row>
    <row r="7" spans="1:6" ht="45">
      <c r="A7" s="66" t="s">
        <v>125</v>
      </c>
      <c r="B7" s="66" t="s">
        <v>75</v>
      </c>
      <c r="C7" s="66">
        <v>32.527880000000003</v>
      </c>
      <c r="D7" s="66" t="s">
        <v>22</v>
      </c>
      <c r="E7" s="66">
        <v>184.61</v>
      </c>
      <c r="F7" s="66">
        <f t="shared" si="0"/>
        <v>6004.9719268000008</v>
      </c>
    </row>
    <row r="8" spans="1:6">
      <c r="A8" s="67">
        <v>4</v>
      </c>
      <c r="B8" s="66" t="s">
        <v>76</v>
      </c>
      <c r="C8" s="66"/>
      <c r="D8" s="66"/>
      <c r="E8" s="66"/>
      <c r="F8" s="66"/>
    </row>
    <row r="9" spans="1:6">
      <c r="A9" s="68" t="s">
        <v>77</v>
      </c>
      <c r="B9" s="66" t="s">
        <v>157</v>
      </c>
      <c r="C9" s="69">
        <v>34.03</v>
      </c>
      <c r="D9" s="66" t="s">
        <v>67</v>
      </c>
      <c r="E9" s="66">
        <v>864.24</v>
      </c>
      <c r="F9" s="66">
        <f t="shared" ref="F9:F10" si="1">C9*E9</f>
        <v>29410.087200000002</v>
      </c>
    </row>
    <row r="10" spans="1:6">
      <c r="A10" s="68" t="s">
        <v>79</v>
      </c>
      <c r="B10" s="66" t="s">
        <v>158</v>
      </c>
      <c r="C10" s="69">
        <v>68.06</v>
      </c>
      <c r="D10" s="66" t="s">
        <v>67</v>
      </c>
      <c r="E10" s="66">
        <v>466.97</v>
      </c>
      <c r="F10" s="66">
        <f t="shared" si="1"/>
        <v>31781.978200000001</v>
      </c>
    </row>
    <row r="11" spans="1:6">
      <c r="A11" s="66"/>
      <c r="B11" s="66"/>
      <c r="C11" s="66"/>
      <c r="D11" s="66"/>
      <c r="E11" s="66" t="s">
        <v>35</v>
      </c>
      <c r="F11" s="66">
        <f>SUM(F5:F10)</f>
        <v>453916.0149904</v>
      </c>
    </row>
    <row r="12" spans="1:6" ht="30">
      <c r="A12" s="68"/>
      <c r="B12" s="69"/>
      <c r="C12" s="70"/>
      <c r="D12" s="67"/>
      <c r="E12" s="66" t="s">
        <v>87</v>
      </c>
      <c r="F12" s="66">
        <f>F11*12/100</f>
        <v>54469.921798847994</v>
      </c>
    </row>
    <row r="13" spans="1:6">
      <c r="A13" s="68"/>
      <c r="B13" s="69"/>
      <c r="C13" s="70"/>
      <c r="D13" s="67"/>
      <c r="E13" s="66"/>
      <c r="F13" s="66">
        <f>F12+F11</f>
        <v>508385.93678924802</v>
      </c>
    </row>
    <row r="14" spans="1:6" ht="30">
      <c r="A14" s="68"/>
      <c r="B14" s="69"/>
      <c r="C14" s="70"/>
      <c r="D14" s="67"/>
      <c r="E14" s="66" t="s">
        <v>88</v>
      </c>
      <c r="F14" s="66">
        <f>F13*1/100</f>
        <v>5083.8593678924799</v>
      </c>
    </row>
    <row r="15" spans="1:6">
      <c r="A15" s="68"/>
      <c r="B15" s="69"/>
      <c r="C15" s="70"/>
      <c r="D15" s="67"/>
      <c r="E15" s="66" t="s">
        <v>128</v>
      </c>
      <c r="F15" s="66">
        <f>F14+F13</f>
        <v>513469.79615714052</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58"/>
  <sheetViews>
    <sheetView topLeftCell="A13" workbookViewId="0">
      <selection activeCell="F21" sqref="F21"/>
    </sheetView>
  </sheetViews>
  <sheetFormatPr defaultRowHeight="15"/>
  <cols>
    <col min="1" max="1" width="9" customWidth="1"/>
    <col min="2" max="2" width="44.5703125" customWidth="1"/>
    <col min="3" max="3" width="11.7109375" customWidth="1"/>
    <col min="4" max="4" width="7.7109375" bestFit="1" customWidth="1"/>
    <col min="5" max="6" width="14.28515625" customWidth="1"/>
    <col min="7" max="8" width="9.140625" customWidth="1"/>
  </cols>
  <sheetData>
    <row r="1" spans="1:6" ht="26.25">
      <c r="A1" s="96" t="s">
        <v>0</v>
      </c>
      <c r="B1" s="97"/>
      <c r="C1" s="97"/>
      <c r="D1" s="97"/>
      <c r="E1" s="97"/>
      <c r="F1" s="97"/>
    </row>
    <row r="2" spans="1:6" ht="25.5">
      <c r="A2" s="98" t="s">
        <v>1</v>
      </c>
      <c r="B2" s="98"/>
      <c r="C2" s="98"/>
      <c r="D2" s="98"/>
      <c r="E2" s="98"/>
      <c r="F2" s="98"/>
    </row>
    <row r="3" spans="1:6" ht="45.75" customHeight="1">
      <c r="A3" s="99" t="s">
        <v>38</v>
      </c>
      <c r="B3" s="99"/>
      <c r="C3" s="99"/>
      <c r="D3" s="99"/>
      <c r="E3" s="99"/>
      <c r="F3" s="99"/>
    </row>
    <row r="4" spans="1:6" ht="31.5">
      <c r="A4" s="1" t="s">
        <v>3</v>
      </c>
      <c r="B4" s="2" t="s">
        <v>4</v>
      </c>
      <c r="C4" s="3" t="s">
        <v>5</v>
      </c>
      <c r="D4" s="4" t="s">
        <v>6</v>
      </c>
      <c r="E4" s="46" t="s">
        <v>7</v>
      </c>
      <c r="F4" s="47" t="s">
        <v>8</v>
      </c>
    </row>
    <row r="5" spans="1:6" ht="31.5">
      <c r="A5" s="5">
        <v>1</v>
      </c>
      <c r="B5" s="6" t="s">
        <v>9</v>
      </c>
      <c r="C5" s="7">
        <v>4</v>
      </c>
      <c r="D5" s="7" t="s">
        <v>10</v>
      </c>
      <c r="E5" s="7">
        <v>330.4</v>
      </c>
      <c r="F5" s="7">
        <f>PRODUCT(C5,E5)</f>
        <v>1321.6</v>
      </c>
    </row>
    <row r="6" spans="1:6" ht="173.25">
      <c r="A6" s="5" t="s">
        <v>11</v>
      </c>
      <c r="B6" s="8" t="s">
        <v>12</v>
      </c>
      <c r="C6" s="7">
        <v>99.75</v>
      </c>
      <c r="D6" s="9" t="s">
        <v>13</v>
      </c>
      <c r="E6" s="7">
        <v>153.84</v>
      </c>
      <c r="F6" s="7">
        <v>15345.54</v>
      </c>
    </row>
    <row r="7" spans="1:6" ht="126">
      <c r="A7" s="5" t="s">
        <v>14</v>
      </c>
      <c r="B7" s="10" t="s">
        <v>15</v>
      </c>
      <c r="C7" s="7">
        <v>32.625</v>
      </c>
      <c r="D7" s="9" t="s">
        <v>13</v>
      </c>
      <c r="E7" s="7">
        <v>415.58</v>
      </c>
      <c r="F7" s="7">
        <v>13558.297499999999</v>
      </c>
    </row>
    <row r="8" spans="1:6" ht="94.5">
      <c r="A8" s="5" t="s">
        <v>16</v>
      </c>
      <c r="B8" s="11" t="s">
        <v>17</v>
      </c>
      <c r="C8" s="7">
        <v>54.375</v>
      </c>
      <c r="D8" s="9" t="s">
        <v>13</v>
      </c>
      <c r="E8" s="7">
        <v>1438.96</v>
      </c>
      <c r="F8" s="7">
        <v>78243.45</v>
      </c>
    </row>
    <row r="9" spans="1:6" ht="102">
      <c r="A9" s="5" t="s">
        <v>18</v>
      </c>
      <c r="B9" s="48" t="s">
        <v>19</v>
      </c>
      <c r="C9" s="49">
        <v>56.25</v>
      </c>
      <c r="D9" s="49" t="s">
        <v>13</v>
      </c>
      <c r="E9" s="15">
        <v>4858.76</v>
      </c>
      <c r="F9" s="16">
        <v>273305</v>
      </c>
    </row>
    <row r="10" spans="1:6" ht="47.25">
      <c r="A10" s="5" t="s">
        <v>20</v>
      </c>
      <c r="B10" s="17" t="s">
        <v>21</v>
      </c>
      <c r="C10" s="18">
        <v>30</v>
      </c>
      <c r="D10" s="18" t="s">
        <v>22</v>
      </c>
      <c r="E10" s="18">
        <v>184.61</v>
      </c>
      <c r="F10" s="19">
        <v>5538.3</v>
      </c>
    </row>
    <row r="11" spans="1:6" ht="15.75">
      <c r="A11" s="50">
        <v>7</v>
      </c>
      <c r="B11" s="51" t="s">
        <v>26</v>
      </c>
      <c r="C11" s="26"/>
      <c r="D11" s="27"/>
      <c r="E11" s="28"/>
      <c r="F11" s="29"/>
    </row>
    <row r="12" spans="1:6" ht="15.75">
      <c r="A12" s="30"/>
      <c r="B12" s="31" t="s">
        <v>27</v>
      </c>
      <c r="C12" s="7">
        <f>PRODUCT('[2]MATERIAL STATEMENT'!F8)</f>
        <v>24.1875</v>
      </c>
      <c r="D12" s="7" t="s">
        <v>28</v>
      </c>
      <c r="E12" s="7">
        <v>786.44</v>
      </c>
      <c r="F12" s="7">
        <f t="shared" ref="F12:F16" si="0">PRODUCT(C12:E12)</f>
        <v>19022.017500000002</v>
      </c>
    </row>
    <row r="13" spans="1:6" ht="15.75">
      <c r="A13" s="30"/>
      <c r="B13" s="31" t="s">
        <v>29</v>
      </c>
      <c r="C13" s="7">
        <f>PRODUCT('[2]MATERIAL STATEMENT'!G8)</f>
        <v>32.625</v>
      </c>
      <c r="D13" s="7" t="s">
        <v>28</v>
      </c>
      <c r="E13" s="7">
        <v>319.88</v>
      </c>
      <c r="F13" s="7">
        <f t="shared" si="0"/>
        <v>10436.084999999999</v>
      </c>
    </row>
    <row r="14" spans="1:6" ht="15.75">
      <c r="A14" s="30"/>
      <c r="B14" s="7" t="s">
        <v>30</v>
      </c>
      <c r="C14" s="7">
        <f>PRODUCT('[2]MATERIAL STATEMENT'!H8)</f>
        <v>48.375</v>
      </c>
      <c r="D14" s="7" t="s">
        <v>28</v>
      </c>
      <c r="E14" s="7">
        <v>436.52</v>
      </c>
      <c r="F14" s="7">
        <f t="shared" si="0"/>
        <v>21116.654999999999</v>
      </c>
    </row>
    <row r="15" spans="1:6" ht="15.75">
      <c r="A15" s="30"/>
      <c r="B15" s="7" t="s">
        <v>31</v>
      </c>
      <c r="C15" s="7">
        <f>'[2]MATERIAL STATEMENT'!I8</f>
        <v>54.375</v>
      </c>
      <c r="D15" s="7" t="s">
        <v>28</v>
      </c>
      <c r="E15" s="7">
        <v>721.18</v>
      </c>
      <c r="F15" s="7">
        <f t="shared" si="0"/>
        <v>39214.162499999999</v>
      </c>
    </row>
    <row r="16" spans="1:6" ht="15.75">
      <c r="A16" s="30"/>
      <c r="B16" s="32" t="s">
        <v>32</v>
      </c>
      <c r="C16" s="7">
        <f>PRODUCT('[2]MATERIAL STATEMENT'!J8)</f>
        <v>99.75</v>
      </c>
      <c r="D16" s="7" t="s">
        <v>28</v>
      </c>
      <c r="E16" s="9">
        <v>177.1</v>
      </c>
      <c r="F16" s="7">
        <f t="shared" si="0"/>
        <v>17665.724999999999</v>
      </c>
    </row>
    <row r="17" spans="1:6" ht="18.75">
      <c r="A17" s="30"/>
      <c r="B17" s="30"/>
      <c r="C17" s="93" t="s">
        <v>33</v>
      </c>
      <c r="D17" s="94"/>
      <c r="E17" s="95"/>
      <c r="F17" s="33">
        <f>SUM(F5:F16)</f>
        <v>494766.83250000002</v>
      </c>
    </row>
    <row r="18" spans="1:6" ht="18.75">
      <c r="A18" s="30"/>
      <c r="B18" s="30"/>
      <c r="C18" s="93" t="s">
        <v>34</v>
      </c>
      <c r="D18" s="94"/>
      <c r="E18" s="95"/>
      <c r="F18" s="33">
        <f>F17*12%</f>
        <v>59372.019899999999</v>
      </c>
    </row>
    <row r="19" spans="1:6" ht="18.75">
      <c r="A19" s="30"/>
      <c r="B19" s="30"/>
      <c r="C19" s="93" t="s">
        <v>35</v>
      </c>
      <c r="D19" s="94"/>
      <c r="E19" s="95"/>
      <c r="F19" s="33">
        <f>F17+F18</f>
        <v>554138.85239999997</v>
      </c>
    </row>
    <row r="20" spans="1:6" ht="18.75">
      <c r="A20" s="30"/>
      <c r="B20" s="30"/>
      <c r="C20" s="93" t="s">
        <v>36</v>
      </c>
      <c r="D20" s="94"/>
      <c r="E20" s="95"/>
      <c r="F20" s="33">
        <f>PRODUCT(F19,0.01)</f>
        <v>5541.388524</v>
      </c>
    </row>
    <row r="21" spans="1:6" ht="18.75">
      <c r="A21" s="30"/>
      <c r="B21" s="30"/>
      <c r="C21" s="93" t="s">
        <v>37</v>
      </c>
      <c r="D21" s="94"/>
      <c r="E21" s="95"/>
      <c r="F21" s="33">
        <f>SUM(F19:F20)</f>
        <v>559680.24092399993</v>
      </c>
    </row>
    <row r="22" spans="1:6" ht="21">
      <c r="A22" s="30"/>
      <c r="B22" s="30"/>
      <c r="C22" s="94"/>
      <c r="D22" s="94"/>
      <c r="E22" s="95"/>
      <c r="F22" s="52"/>
    </row>
    <row r="23" spans="1:6" ht="18.75">
      <c r="A23" s="36"/>
      <c r="B23" s="36"/>
      <c r="C23" s="37"/>
      <c r="D23" s="37"/>
      <c r="E23" s="37"/>
      <c r="F23" s="38"/>
    </row>
    <row r="24" spans="1:6" ht="15.75">
      <c r="A24" s="39"/>
      <c r="B24" s="40"/>
      <c r="C24" s="40"/>
      <c r="D24" s="40"/>
      <c r="E24" s="40"/>
      <c r="F24" s="40"/>
    </row>
    <row r="25" spans="1:6" ht="15.75">
      <c r="A25" s="39"/>
      <c r="B25" s="40"/>
      <c r="C25" s="40"/>
      <c r="D25" s="40"/>
      <c r="E25" s="41"/>
      <c r="F25" s="40"/>
    </row>
    <row r="26" spans="1:6" ht="21">
      <c r="A26" s="39"/>
      <c r="B26" s="42"/>
      <c r="C26" s="43"/>
      <c r="D26" s="43"/>
      <c r="E26" s="43"/>
      <c r="F26" s="42"/>
    </row>
    <row r="27" spans="1:6" ht="21">
      <c r="A27" s="39"/>
      <c r="B27" s="42"/>
      <c r="C27" s="43"/>
      <c r="D27" s="43"/>
      <c r="E27" s="43"/>
      <c r="F27" s="42"/>
    </row>
    <row r="28" spans="1:6" ht="15.75">
      <c r="A28" s="44"/>
      <c r="C28" s="45"/>
      <c r="D28" s="45"/>
      <c r="E28" s="45"/>
      <c r="F28" s="45"/>
    </row>
    <row r="29" spans="1:6" ht="15.75">
      <c r="A29" s="44"/>
      <c r="C29" s="45"/>
      <c r="D29" s="45"/>
      <c r="E29" s="45"/>
      <c r="F29" s="45"/>
    </row>
    <row r="30" spans="1:6" ht="15.75">
      <c r="A30" s="44"/>
      <c r="C30" s="45"/>
      <c r="D30" s="45"/>
      <c r="E30" s="45"/>
      <c r="F30" s="45"/>
    </row>
    <row r="31" spans="1:6" ht="15.75">
      <c r="A31" s="44"/>
      <c r="C31" s="45"/>
      <c r="D31" s="45"/>
      <c r="E31" s="45"/>
      <c r="F31" s="45"/>
    </row>
    <row r="32" spans="1:6" ht="15.75">
      <c r="A32" s="44"/>
      <c r="C32" s="45"/>
      <c r="D32" s="45"/>
      <c r="E32" s="45"/>
      <c r="F32" s="45"/>
    </row>
    <row r="33" spans="1:6" ht="15.75">
      <c r="A33" s="44"/>
      <c r="C33" s="45"/>
      <c r="D33" s="45"/>
      <c r="E33" s="45"/>
      <c r="F33" s="45"/>
    </row>
    <row r="34" spans="1:6" ht="15.75">
      <c r="A34" s="44"/>
      <c r="C34" s="45"/>
      <c r="D34" s="45"/>
      <c r="E34" s="45"/>
      <c r="F34" s="45"/>
    </row>
    <row r="35" spans="1:6" ht="15.75">
      <c r="A35" s="44"/>
      <c r="C35" s="45"/>
      <c r="D35" s="45"/>
      <c r="E35" s="45"/>
      <c r="F35" s="45"/>
    </row>
    <row r="36" spans="1:6" ht="15.75">
      <c r="A36" s="44"/>
      <c r="C36" s="45"/>
      <c r="D36" s="45"/>
      <c r="E36" s="45"/>
      <c r="F36" s="45"/>
    </row>
    <row r="37" spans="1:6" ht="15.75">
      <c r="A37" s="44"/>
      <c r="C37" s="45"/>
      <c r="D37" s="45"/>
      <c r="E37" s="45"/>
      <c r="F37" s="45"/>
    </row>
    <row r="38" spans="1:6">
      <c r="C38" s="45"/>
      <c r="D38" s="45"/>
      <c r="E38" s="45"/>
      <c r="F38" s="45"/>
    </row>
    <row r="39" spans="1:6">
      <c r="C39" s="45"/>
      <c r="D39" s="45"/>
      <c r="E39" s="45"/>
      <c r="F39" s="45"/>
    </row>
    <row r="40" spans="1:6">
      <c r="C40" s="45"/>
      <c r="D40" s="45"/>
      <c r="E40" s="45"/>
      <c r="F40" s="45"/>
    </row>
    <row r="41" spans="1:6">
      <c r="C41" s="45"/>
      <c r="D41" s="45"/>
      <c r="E41" s="45"/>
      <c r="F41" s="45"/>
    </row>
    <row r="42" spans="1:6">
      <c r="C42" s="45"/>
      <c r="D42" s="45"/>
      <c r="E42" s="45"/>
      <c r="F42" s="45"/>
    </row>
    <row r="43" spans="1:6">
      <c r="C43" s="45"/>
      <c r="D43" s="45"/>
      <c r="E43" s="45"/>
      <c r="F43" s="45"/>
    </row>
    <row r="44" spans="1:6">
      <c r="C44" s="45"/>
      <c r="D44" s="45"/>
      <c r="E44" s="45"/>
      <c r="F44" s="45"/>
    </row>
    <row r="45" spans="1:6">
      <c r="C45" s="45"/>
      <c r="D45" s="45"/>
      <c r="E45" s="45"/>
      <c r="F45" s="45"/>
    </row>
    <row r="46" spans="1:6">
      <c r="C46" s="45"/>
      <c r="D46" s="45"/>
      <c r="E46" s="45"/>
      <c r="F46" s="45"/>
    </row>
    <row r="47" spans="1:6">
      <c r="C47" s="45"/>
      <c r="D47" s="45"/>
      <c r="E47" s="45"/>
      <c r="F47" s="45"/>
    </row>
    <row r="48" spans="1:6">
      <c r="C48" s="45"/>
      <c r="D48" s="45"/>
      <c r="E48" s="45"/>
      <c r="F48" s="45"/>
    </row>
    <row r="49" spans="3:6">
      <c r="C49" s="45"/>
      <c r="D49" s="45"/>
      <c r="E49" s="45"/>
      <c r="F49" s="45"/>
    </row>
    <row r="50" spans="3:6">
      <c r="C50" s="45"/>
      <c r="D50" s="45"/>
      <c r="E50" s="45"/>
      <c r="F50" s="45"/>
    </row>
    <row r="51" spans="3:6">
      <c r="C51" s="45"/>
      <c r="D51" s="45"/>
      <c r="E51" s="45"/>
      <c r="F51" s="45"/>
    </row>
    <row r="52" spans="3:6">
      <c r="C52" s="45"/>
      <c r="D52" s="45"/>
      <c r="E52" s="45"/>
      <c r="F52" s="45"/>
    </row>
    <row r="53" spans="3:6">
      <c r="C53" s="45"/>
      <c r="D53" s="45"/>
      <c r="E53" s="45"/>
      <c r="F53" s="45"/>
    </row>
    <row r="54" spans="3:6">
      <c r="C54" s="45"/>
      <c r="D54" s="45"/>
      <c r="E54" s="45"/>
      <c r="F54" s="45"/>
    </row>
    <row r="55" spans="3:6">
      <c r="C55" s="45"/>
      <c r="D55" s="45"/>
      <c r="E55" s="45"/>
      <c r="F55" s="45"/>
    </row>
    <row r="56" spans="3:6">
      <c r="C56" s="45"/>
      <c r="D56" s="45"/>
      <c r="E56" s="45"/>
      <c r="F56" s="45"/>
    </row>
    <row r="57" spans="3:6">
      <c r="C57" s="45"/>
      <c r="D57" s="45"/>
      <c r="E57" s="45"/>
      <c r="F57" s="45"/>
    </row>
    <row r="58" spans="3:6">
      <c r="C58" s="45"/>
      <c r="D58" s="45"/>
      <c r="E58" s="45"/>
      <c r="F58" s="45"/>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9.5" customHeight="1">
      <c r="A3" s="114" t="s">
        <v>160</v>
      </c>
      <c r="B3" s="115"/>
      <c r="C3" s="115"/>
      <c r="D3" s="115"/>
      <c r="E3" s="115"/>
      <c r="F3" s="116"/>
    </row>
    <row r="4" spans="1:6">
      <c r="A4" s="27" t="s">
        <v>59</v>
      </c>
      <c r="B4" s="27" t="s">
        <v>60</v>
      </c>
      <c r="C4" s="27" t="s">
        <v>61</v>
      </c>
      <c r="D4" s="27" t="s">
        <v>6</v>
      </c>
      <c r="E4" s="27" t="s">
        <v>62</v>
      </c>
      <c r="F4" s="27" t="s">
        <v>63</v>
      </c>
    </row>
    <row r="5" spans="1:6" ht="30">
      <c r="A5" s="65">
        <v>1</v>
      </c>
      <c r="B5" s="66" t="s">
        <v>64</v>
      </c>
      <c r="C5" s="66">
        <v>4</v>
      </c>
      <c r="D5" s="67" t="s">
        <v>10</v>
      </c>
      <c r="E5" s="66">
        <v>330.4</v>
      </c>
      <c r="F5" s="78">
        <f>C5*E5</f>
        <v>1321.6</v>
      </c>
    </row>
    <row r="6" spans="1:6" ht="135">
      <c r="A6" s="66" t="s">
        <v>124</v>
      </c>
      <c r="B6" s="66" t="s">
        <v>73</v>
      </c>
      <c r="C6" s="66">
        <v>54.532580000000003</v>
      </c>
      <c r="D6" s="66" t="s">
        <v>67</v>
      </c>
      <c r="E6" s="66">
        <v>4858.76</v>
      </c>
      <c r="F6" s="66">
        <f t="shared" ref="F6:F7" si="0">C6*E6</f>
        <v>264960.71840080002</v>
      </c>
    </row>
    <row r="7" spans="1:6" ht="45">
      <c r="A7" s="66" t="s">
        <v>125</v>
      </c>
      <c r="B7" s="66" t="s">
        <v>75</v>
      </c>
      <c r="C7" s="66">
        <v>32.527880000000003</v>
      </c>
      <c r="D7" s="66" t="s">
        <v>22</v>
      </c>
      <c r="E7" s="66">
        <v>184.61</v>
      </c>
      <c r="F7" s="66">
        <f t="shared" si="0"/>
        <v>6004.9719268000008</v>
      </c>
    </row>
    <row r="8" spans="1:6">
      <c r="A8" s="67">
        <v>4</v>
      </c>
      <c r="B8" s="66" t="s">
        <v>76</v>
      </c>
      <c r="C8" s="66"/>
      <c r="D8" s="66"/>
      <c r="E8" s="66"/>
      <c r="F8" s="66"/>
    </row>
    <row r="9" spans="1:6">
      <c r="A9" s="68" t="s">
        <v>77</v>
      </c>
      <c r="B9" s="66" t="s">
        <v>157</v>
      </c>
      <c r="C9" s="69">
        <v>23.39</v>
      </c>
      <c r="D9" s="66" t="s">
        <v>67</v>
      </c>
      <c r="E9" s="66">
        <v>864.24</v>
      </c>
      <c r="F9" s="66">
        <f t="shared" ref="F9:F10" si="1">C9*E9</f>
        <v>20214.5736</v>
      </c>
    </row>
    <row r="10" spans="1:6">
      <c r="A10" s="68" t="s">
        <v>79</v>
      </c>
      <c r="B10" s="66" t="s">
        <v>158</v>
      </c>
      <c r="C10" s="69">
        <v>46.79</v>
      </c>
      <c r="D10" s="66" t="s">
        <v>67</v>
      </c>
      <c r="E10" s="66">
        <v>466.97</v>
      </c>
      <c r="F10" s="66">
        <f t="shared" si="1"/>
        <v>21849.526300000001</v>
      </c>
    </row>
    <row r="11" spans="1:6">
      <c r="A11" s="66"/>
      <c r="B11" s="66"/>
      <c r="C11" s="66"/>
      <c r="D11" s="66"/>
      <c r="E11" s="66" t="s">
        <v>35</v>
      </c>
      <c r="F11" s="66">
        <f>SUM(F5:F10)</f>
        <v>314351.3902276</v>
      </c>
    </row>
    <row r="12" spans="1:6" ht="30">
      <c r="A12" s="68"/>
      <c r="B12" s="69"/>
      <c r="C12" s="70"/>
      <c r="D12" s="67"/>
      <c r="E12" s="66" t="s">
        <v>87</v>
      </c>
      <c r="F12" s="66">
        <f>F11*12/100</f>
        <v>37722.166827312001</v>
      </c>
    </row>
    <row r="13" spans="1:6">
      <c r="A13" s="68"/>
      <c r="B13" s="69"/>
      <c r="C13" s="70"/>
      <c r="D13" s="67"/>
      <c r="E13" s="66"/>
      <c r="F13" s="66">
        <f>F12+F11</f>
        <v>352073.55705491197</v>
      </c>
    </row>
    <row r="14" spans="1:6" ht="30">
      <c r="A14" s="68"/>
      <c r="B14" s="69"/>
      <c r="C14" s="70"/>
      <c r="D14" s="67"/>
      <c r="E14" s="66" t="s">
        <v>88</v>
      </c>
      <c r="F14" s="66">
        <f>F13*1/100</f>
        <v>3520.7355705491195</v>
      </c>
    </row>
    <row r="15" spans="1:6">
      <c r="A15" s="68"/>
      <c r="B15" s="69"/>
      <c r="C15" s="70"/>
      <c r="D15" s="67"/>
      <c r="E15" s="66" t="s">
        <v>128</v>
      </c>
      <c r="F15" s="66">
        <f>F14+F13</f>
        <v>355594.29262546106</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15"/>
  <sheetViews>
    <sheetView workbookViewId="0">
      <selection activeCell="H3" sqref="H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44.25" customHeight="1">
      <c r="A3" s="114" t="s">
        <v>187</v>
      </c>
      <c r="B3" s="115"/>
      <c r="C3" s="115"/>
      <c r="D3" s="115"/>
      <c r="E3" s="115"/>
      <c r="F3" s="116"/>
    </row>
    <row r="4" spans="1:6">
      <c r="A4" s="27" t="s">
        <v>59</v>
      </c>
      <c r="B4" s="27" t="s">
        <v>60</v>
      </c>
      <c r="C4" s="27" t="s">
        <v>61</v>
      </c>
      <c r="D4" s="27" t="s">
        <v>6</v>
      </c>
      <c r="E4" s="27" t="s">
        <v>62</v>
      </c>
      <c r="F4" s="27" t="s">
        <v>63</v>
      </c>
    </row>
    <row r="5" spans="1:6" ht="30">
      <c r="A5" s="65">
        <v>1</v>
      </c>
      <c r="B5" s="66" t="s">
        <v>64</v>
      </c>
      <c r="C5" s="66">
        <v>1</v>
      </c>
      <c r="D5" s="67" t="s">
        <v>10</v>
      </c>
      <c r="E5" s="66">
        <v>330.4</v>
      </c>
      <c r="F5" s="78">
        <f>C5*E5</f>
        <v>330.4</v>
      </c>
    </row>
    <row r="6" spans="1:6" ht="135">
      <c r="A6" s="66" t="s">
        <v>124</v>
      </c>
      <c r="B6" s="66" t="s">
        <v>73</v>
      </c>
      <c r="C6" s="66">
        <v>24.78754</v>
      </c>
      <c r="D6" s="66" t="s">
        <v>67</v>
      </c>
      <c r="E6" s="66">
        <v>4858.76</v>
      </c>
      <c r="F6" s="66">
        <f t="shared" ref="F6:F7" si="0">C6*E6</f>
        <v>120436.70785040001</v>
      </c>
    </row>
    <row r="7" spans="1:6" ht="45">
      <c r="A7" s="66" t="s">
        <v>125</v>
      </c>
      <c r="B7" s="66" t="s">
        <v>75</v>
      </c>
      <c r="C7" s="66">
        <v>16.263940000000002</v>
      </c>
      <c r="D7" s="66" t="s">
        <v>22</v>
      </c>
      <c r="E7" s="66">
        <v>184.61</v>
      </c>
      <c r="F7" s="66">
        <f t="shared" si="0"/>
        <v>3002.4859634000004</v>
      </c>
    </row>
    <row r="8" spans="1:6">
      <c r="A8" s="67">
        <v>4</v>
      </c>
      <c r="B8" s="66" t="s">
        <v>76</v>
      </c>
      <c r="C8" s="66"/>
      <c r="D8" s="66"/>
      <c r="E8" s="66"/>
      <c r="F8" s="66"/>
    </row>
    <row r="9" spans="1:6">
      <c r="A9" s="68" t="s">
        <v>77</v>
      </c>
      <c r="B9" s="66" t="s">
        <v>157</v>
      </c>
      <c r="C9" s="69">
        <v>10.64</v>
      </c>
      <c r="D9" s="66" t="s">
        <v>67</v>
      </c>
      <c r="E9" s="66">
        <v>864.24</v>
      </c>
      <c r="F9" s="66">
        <f t="shared" ref="F9:F10" si="1">C9*E9</f>
        <v>9195.5136000000002</v>
      </c>
    </row>
    <row r="10" spans="1:6">
      <c r="A10" s="68" t="s">
        <v>79</v>
      </c>
      <c r="B10" s="66" t="s">
        <v>158</v>
      </c>
      <c r="C10" s="69">
        <v>21.27</v>
      </c>
      <c r="D10" s="66" t="s">
        <v>67</v>
      </c>
      <c r="E10" s="66">
        <v>466.97</v>
      </c>
      <c r="F10" s="66">
        <f t="shared" si="1"/>
        <v>9932.4519</v>
      </c>
    </row>
    <row r="11" spans="1:6">
      <c r="A11" s="66"/>
      <c r="B11" s="66"/>
      <c r="C11" s="66"/>
      <c r="D11" s="66"/>
      <c r="E11" s="66" t="s">
        <v>35</v>
      </c>
      <c r="F11" s="66">
        <f>SUM(F5:F10)</f>
        <v>142897.55931380001</v>
      </c>
    </row>
    <row r="12" spans="1:6" ht="30">
      <c r="A12" s="68"/>
      <c r="B12" s="69"/>
      <c r="C12" s="70"/>
      <c r="D12" s="67"/>
      <c r="E12" s="66" t="s">
        <v>87</v>
      </c>
      <c r="F12" s="66">
        <f>F11*12/100</f>
        <v>17147.707117656002</v>
      </c>
    </row>
    <row r="13" spans="1:6">
      <c r="A13" s="68"/>
      <c r="B13" s="69"/>
      <c r="C13" s="70"/>
      <c r="D13" s="67"/>
      <c r="E13" s="66"/>
      <c r="F13" s="66">
        <f>F12+F11</f>
        <v>160045.26643145602</v>
      </c>
    </row>
    <row r="14" spans="1:6" ht="30">
      <c r="A14" s="68"/>
      <c r="B14" s="69"/>
      <c r="C14" s="70"/>
      <c r="D14" s="67"/>
      <c r="E14" s="66" t="s">
        <v>88</v>
      </c>
      <c r="F14" s="66">
        <f>F13*1/100</f>
        <v>1600.4526643145603</v>
      </c>
    </row>
    <row r="15" spans="1:6">
      <c r="A15" s="68"/>
      <c r="B15" s="69"/>
      <c r="C15" s="70"/>
      <c r="D15" s="67"/>
      <c r="E15" s="66" t="s">
        <v>128</v>
      </c>
      <c r="F15" s="66">
        <f>F14+F13</f>
        <v>161645.71909577059</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59.25" customHeight="1">
      <c r="A3" s="106" t="s">
        <v>161</v>
      </c>
      <c r="B3" s="106"/>
      <c r="C3" s="106"/>
      <c r="D3" s="106"/>
      <c r="E3" s="106"/>
      <c r="F3" s="106"/>
    </row>
    <row r="4" spans="1:6">
      <c r="A4" s="27" t="s">
        <v>59</v>
      </c>
      <c r="B4" s="27" t="s">
        <v>60</v>
      </c>
      <c r="C4" s="27" t="s">
        <v>61</v>
      </c>
      <c r="D4" s="27" t="s">
        <v>6</v>
      </c>
      <c r="E4" s="27" t="s">
        <v>62</v>
      </c>
      <c r="F4" s="27" t="s">
        <v>63</v>
      </c>
    </row>
    <row r="5" spans="1:6" ht="120">
      <c r="A5" s="65" t="s">
        <v>162</v>
      </c>
      <c r="B5" s="66" t="s">
        <v>66</v>
      </c>
      <c r="C5" s="27">
        <v>38.450000000000003</v>
      </c>
      <c r="D5" s="67" t="s">
        <v>67</v>
      </c>
      <c r="E5" s="75">
        <v>153.84</v>
      </c>
      <c r="F5" s="78">
        <f t="shared" ref="F5:F15" si="0">C5*E5</f>
        <v>5915.1480000000001</v>
      </c>
    </row>
    <row r="6" spans="1:6" ht="105">
      <c r="A6" s="65" t="s">
        <v>95</v>
      </c>
      <c r="B6" s="66" t="s">
        <v>69</v>
      </c>
      <c r="C6" s="78">
        <v>8.26</v>
      </c>
      <c r="D6" s="67" t="s">
        <v>67</v>
      </c>
      <c r="E6" s="75">
        <v>415.58</v>
      </c>
      <c r="F6" s="78">
        <f t="shared" si="0"/>
        <v>3432.6907999999999</v>
      </c>
    </row>
    <row r="7" spans="1:6" ht="90">
      <c r="A7" s="65" t="s">
        <v>96</v>
      </c>
      <c r="B7" s="66" t="s">
        <v>71</v>
      </c>
      <c r="C7" s="27">
        <v>1.98</v>
      </c>
      <c r="D7" s="68" t="s">
        <v>67</v>
      </c>
      <c r="E7" s="75">
        <v>1438.96</v>
      </c>
      <c r="F7" s="78">
        <f t="shared" si="0"/>
        <v>2849.1408000000001</v>
      </c>
    </row>
    <row r="8" spans="1:6" ht="135">
      <c r="A8" s="65" t="s">
        <v>163</v>
      </c>
      <c r="B8" s="66" t="s">
        <v>73</v>
      </c>
      <c r="C8" s="78">
        <v>0.18</v>
      </c>
      <c r="D8" s="68" t="s">
        <v>67</v>
      </c>
      <c r="E8" s="75">
        <v>4858.76</v>
      </c>
      <c r="F8" s="78">
        <f t="shared" si="0"/>
        <v>874.57680000000005</v>
      </c>
    </row>
    <row r="9" spans="1:6" ht="60">
      <c r="A9" s="65" t="s">
        <v>114</v>
      </c>
      <c r="B9" s="66" t="s">
        <v>115</v>
      </c>
      <c r="C9" s="75">
        <v>6.15</v>
      </c>
      <c r="D9" s="68" t="s">
        <v>67</v>
      </c>
      <c r="E9" s="75">
        <v>5891.97</v>
      </c>
      <c r="F9" s="66">
        <f t="shared" si="0"/>
        <v>36235.615500000007</v>
      </c>
    </row>
    <row r="10" spans="1:6" ht="90">
      <c r="A10" s="65" t="s">
        <v>116</v>
      </c>
      <c r="B10" s="66" t="s">
        <v>117</v>
      </c>
      <c r="C10" s="75">
        <v>3.16</v>
      </c>
      <c r="D10" s="67" t="s">
        <v>67</v>
      </c>
      <c r="E10" s="75">
        <v>6092.63</v>
      </c>
      <c r="F10" s="66">
        <f t="shared" si="0"/>
        <v>19252.710800000001</v>
      </c>
    </row>
    <row r="11" spans="1:6" ht="45">
      <c r="A11" s="66" t="s">
        <v>118</v>
      </c>
      <c r="B11" s="66" t="s">
        <v>75</v>
      </c>
      <c r="C11" s="66">
        <v>52.7</v>
      </c>
      <c r="D11" s="66" t="s">
        <v>22</v>
      </c>
      <c r="E11" s="66">
        <v>184.61</v>
      </c>
      <c r="F11" s="66">
        <f t="shared" si="0"/>
        <v>9728.9470000000019</v>
      </c>
    </row>
    <row r="12" spans="1:6" ht="105">
      <c r="A12" s="66" t="s">
        <v>119</v>
      </c>
      <c r="B12" s="66" t="s">
        <v>120</v>
      </c>
      <c r="C12" s="66">
        <v>0.27100000000000002</v>
      </c>
      <c r="D12" s="66" t="s">
        <v>52</v>
      </c>
      <c r="E12" s="66">
        <v>79086.94</v>
      </c>
      <c r="F12" s="66">
        <f t="shared" si="0"/>
        <v>21432.560740000001</v>
      </c>
    </row>
    <row r="13" spans="1:6" ht="120">
      <c r="A13" s="66" t="s">
        <v>121</v>
      </c>
      <c r="B13" s="66" t="s">
        <v>50</v>
      </c>
      <c r="C13" s="66">
        <v>0.63</v>
      </c>
      <c r="D13" s="66" t="s">
        <v>52</v>
      </c>
      <c r="E13" s="66">
        <v>77259.94</v>
      </c>
      <c r="F13" s="66">
        <f t="shared" si="0"/>
        <v>48673.762200000005</v>
      </c>
    </row>
    <row r="14" spans="1:6" ht="30">
      <c r="A14" s="67">
        <v>10</v>
      </c>
      <c r="B14" s="66" t="s">
        <v>64</v>
      </c>
      <c r="C14" s="66">
        <v>3</v>
      </c>
      <c r="D14" s="66" t="s">
        <v>10</v>
      </c>
      <c r="E14" s="66">
        <v>330.4</v>
      </c>
      <c r="F14" s="66">
        <f t="shared" si="0"/>
        <v>991.19999999999993</v>
      </c>
    </row>
    <row r="15" spans="1:6" ht="45">
      <c r="A15" s="65" t="s">
        <v>164</v>
      </c>
      <c r="B15" s="66" t="s">
        <v>165</v>
      </c>
      <c r="C15" s="75">
        <v>92.94</v>
      </c>
      <c r="D15" s="67" t="s">
        <v>22</v>
      </c>
      <c r="E15" s="75">
        <v>877.72</v>
      </c>
      <c r="F15" s="66">
        <f t="shared" si="0"/>
        <v>81575.296799999996</v>
      </c>
    </row>
    <row r="16" spans="1:6">
      <c r="A16" s="68">
        <v>12</v>
      </c>
      <c r="B16" s="69" t="s">
        <v>76</v>
      </c>
      <c r="C16" s="27"/>
      <c r="D16" s="67"/>
      <c r="E16" s="70"/>
      <c r="F16" s="78"/>
    </row>
    <row r="17" spans="1:6">
      <c r="A17" s="68" t="s">
        <v>77</v>
      </c>
      <c r="B17" s="66" t="s">
        <v>78</v>
      </c>
      <c r="C17" s="66">
        <v>4.08</v>
      </c>
      <c r="D17" s="66" t="s">
        <v>67</v>
      </c>
      <c r="E17" s="66">
        <v>893.67</v>
      </c>
      <c r="F17" s="66">
        <f t="shared" ref="F17:F21" si="1">C17*E17</f>
        <v>3646.1736000000001</v>
      </c>
    </row>
    <row r="18" spans="1:6">
      <c r="A18" s="68" t="s">
        <v>79</v>
      </c>
      <c r="B18" s="66" t="s">
        <v>122</v>
      </c>
      <c r="C18" s="66">
        <v>8.26</v>
      </c>
      <c r="D18" s="66" t="s">
        <v>67</v>
      </c>
      <c r="E18" s="66">
        <v>378.69</v>
      </c>
      <c r="F18" s="66">
        <f t="shared" si="1"/>
        <v>3127.9793999999997</v>
      </c>
    </row>
    <row r="19" spans="1:6">
      <c r="A19" s="68" t="s">
        <v>81</v>
      </c>
      <c r="B19" s="66" t="s">
        <v>84</v>
      </c>
      <c r="C19" s="66">
        <v>1.98</v>
      </c>
      <c r="D19" s="66" t="s">
        <v>67</v>
      </c>
      <c r="E19" s="66">
        <v>819.59</v>
      </c>
      <c r="F19" s="66">
        <f t="shared" si="1"/>
        <v>1622.7882</v>
      </c>
    </row>
    <row r="20" spans="1:6">
      <c r="A20" s="68" t="s">
        <v>83</v>
      </c>
      <c r="B20" s="66" t="s">
        <v>82</v>
      </c>
      <c r="C20" s="66">
        <v>8.16</v>
      </c>
      <c r="D20" s="66" t="s">
        <v>67</v>
      </c>
      <c r="E20" s="66">
        <v>496.4</v>
      </c>
      <c r="F20" s="66">
        <f t="shared" si="1"/>
        <v>4050.6239999999998</v>
      </c>
    </row>
    <row r="21" spans="1:6">
      <c r="A21" s="68" t="s">
        <v>85</v>
      </c>
      <c r="B21" s="66" t="s">
        <v>86</v>
      </c>
      <c r="C21" s="66">
        <v>38.450000000000003</v>
      </c>
      <c r="D21" s="66" t="s">
        <v>67</v>
      </c>
      <c r="E21" s="66">
        <v>177.1</v>
      </c>
      <c r="F21" s="66">
        <f t="shared" si="1"/>
        <v>6809.4949999999999</v>
      </c>
    </row>
    <row r="22" spans="1:6" ht="15.75">
      <c r="A22" s="68"/>
      <c r="B22" s="69"/>
      <c r="C22" s="70"/>
      <c r="D22" s="67"/>
      <c r="E22" s="70" t="s">
        <v>35</v>
      </c>
      <c r="F22" s="79">
        <f>SUM(F5:F21)</f>
        <v>250218.70964000004</v>
      </c>
    </row>
    <row r="23" spans="1:6" ht="30">
      <c r="A23" s="68"/>
      <c r="B23" s="69"/>
      <c r="C23" s="70"/>
      <c r="D23" s="67"/>
      <c r="E23" s="66" t="s">
        <v>87</v>
      </c>
      <c r="F23" s="66">
        <f>F22*12/100</f>
        <v>30026.245156800007</v>
      </c>
    </row>
    <row r="24" spans="1:6">
      <c r="A24" s="68"/>
      <c r="B24" s="69"/>
      <c r="C24" s="70"/>
      <c r="D24" s="67"/>
      <c r="E24" s="66"/>
      <c r="F24" s="66">
        <f>F23+F22</f>
        <v>280244.95479680004</v>
      </c>
    </row>
    <row r="25" spans="1:6" ht="30">
      <c r="A25" s="68"/>
      <c r="B25" s="69"/>
      <c r="C25" s="70"/>
      <c r="D25" s="67"/>
      <c r="E25" s="66" t="s">
        <v>88</v>
      </c>
      <c r="F25" s="66">
        <f>F24*1/100</f>
        <v>2802.4495479680004</v>
      </c>
    </row>
    <row r="26" spans="1:6">
      <c r="A26" s="68"/>
      <c r="B26" s="69"/>
      <c r="C26" s="70"/>
      <c r="D26" s="67"/>
      <c r="E26" s="66" t="s">
        <v>35</v>
      </c>
      <c r="F26" s="66">
        <f>F25+F24</f>
        <v>283047.40434476803</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0"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54.75" customHeight="1">
      <c r="A3" s="106" t="s">
        <v>166</v>
      </c>
      <c r="B3" s="106"/>
      <c r="C3" s="106"/>
      <c r="D3" s="106"/>
      <c r="E3" s="106"/>
      <c r="F3" s="106"/>
    </row>
    <row r="4" spans="1:7">
      <c r="A4" s="27" t="s">
        <v>59</v>
      </c>
      <c r="B4" s="27" t="s">
        <v>60</v>
      </c>
      <c r="C4" s="27" t="s">
        <v>61</v>
      </c>
      <c r="D4" s="27" t="s">
        <v>6</v>
      </c>
      <c r="E4" s="27" t="s">
        <v>62</v>
      </c>
      <c r="F4" s="27" t="s">
        <v>63</v>
      </c>
    </row>
    <row r="5" spans="1:7" ht="30">
      <c r="A5" s="67">
        <v>1</v>
      </c>
      <c r="B5" s="66" t="s">
        <v>64</v>
      </c>
      <c r="C5" s="66">
        <v>3</v>
      </c>
      <c r="D5" s="66" t="s">
        <v>10</v>
      </c>
      <c r="E5" s="66">
        <v>330.4</v>
      </c>
      <c r="F5" s="66">
        <f>C5*E5</f>
        <v>991.19999999999993</v>
      </c>
      <c r="G5" s="64">
        <v>4956</v>
      </c>
    </row>
    <row r="6" spans="1:7" ht="120">
      <c r="A6" s="65" t="s">
        <v>65</v>
      </c>
      <c r="B6" s="66" t="s">
        <v>66</v>
      </c>
      <c r="C6" s="66">
        <v>116.88</v>
      </c>
      <c r="D6" s="67" t="s">
        <v>67</v>
      </c>
      <c r="E6" s="75">
        <v>153.84</v>
      </c>
      <c r="F6" s="66">
        <f t="shared" ref="F6:F10" si="0">C6*E6</f>
        <v>17980.819199999998</v>
      </c>
      <c r="G6" s="64">
        <v>29191.14</v>
      </c>
    </row>
    <row r="7" spans="1:7" ht="105">
      <c r="A7" s="65" t="s">
        <v>68</v>
      </c>
      <c r="B7" s="66" t="s">
        <v>69</v>
      </c>
      <c r="C7" s="66">
        <v>43.61</v>
      </c>
      <c r="D7" s="67" t="s">
        <v>67</v>
      </c>
      <c r="E7" s="75">
        <v>415.58</v>
      </c>
      <c r="F7" s="66">
        <f t="shared" si="0"/>
        <v>18123.443799999997</v>
      </c>
      <c r="G7" s="64">
        <v>29423.06</v>
      </c>
    </row>
    <row r="8" spans="1:7" ht="90">
      <c r="A8" s="65" t="s">
        <v>70</v>
      </c>
      <c r="B8" s="66" t="s">
        <v>71</v>
      </c>
      <c r="C8" s="66">
        <v>73.27</v>
      </c>
      <c r="D8" s="68" t="s">
        <v>67</v>
      </c>
      <c r="E8" s="75">
        <v>1438.96</v>
      </c>
      <c r="F8" s="66">
        <f t="shared" si="0"/>
        <v>105432.5992</v>
      </c>
      <c r="G8" s="64">
        <v>171164.29</v>
      </c>
    </row>
    <row r="9" spans="1:7" ht="150">
      <c r="A9" s="65" t="s">
        <v>72</v>
      </c>
      <c r="B9" s="66" t="s">
        <v>73</v>
      </c>
      <c r="C9" s="66">
        <v>87.23</v>
      </c>
      <c r="D9" s="68" t="s">
        <v>67</v>
      </c>
      <c r="E9" s="75">
        <v>4858.76</v>
      </c>
      <c r="F9" s="66">
        <f t="shared" si="0"/>
        <v>423829.63480000006</v>
      </c>
      <c r="G9" s="64">
        <v>688000.42</v>
      </c>
    </row>
    <row r="10" spans="1:7" ht="45">
      <c r="A10" s="66" t="s">
        <v>74</v>
      </c>
      <c r="B10" s="66" t="s">
        <v>75</v>
      </c>
      <c r="C10" s="66">
        <v>52.04</v>
      </c>
      <c r="D10" s="66" t="s">
        <v>22</v>
      </c>
      <c r="E10" s="66">
        <v>184.61</v>
      </c>
      <c r="F10" s="66">
        <f t="shared" si="0"/>
        <v>9607.1044000000002</v>
      </c>
      <c r="G10" s="64">
        <v>15441.36</v>
      </c>
    </row>
    <row r="11" spans="1:7" ht="14.25" customHeight="1">
      <c r="A11" s="68">
        <v>7</v>
      </c>
      <c r="B11" s="69" t="s">
        <v>76</v>
      </c>
      <c r="C11" s="66"/>
      <c r="D11" s="67"/>
      <c r="E11" s="70"/>
      <c r="F11" s="66"/>
    </row>
    <row r="12" spans="1:7">
      <c r="A12" s="68" t="s">
        <v>77</v>
      </c>
      <c r="B12" s="66" t="s">
        <v>78</v>
      </c>
      <c r="C12" s="66">
        <v>37.51</v>
      </c>
      <c r="D12" s="66" t="s">
        <v>67</v>
      </c>
      <c r="E12" s="66">
        <v>893.67</v>
      </c>
      <c r="F12" s="66">
        <f t="shared" ref="F12:F16" si="1">C12*E12</f>
        <v>33521.561699999998</v>
      </c>
      <c r="G12" s="64">
        <v>54413.78</v>
      </c>
    </row>
    <row r="13" spans="1:7">
      <c r="A13" s="68" t="s">
        <v>79</v>
      </c>
      <c r="B13" s="65" t="s">
        <v>167</v>
      </c>
      <c r="C13" s="66">
        <v>43.61</v>
      </c>
      <c r="D13" s="83" t="s">
        <v>67</v>
      </c>
      <c r="E13" s="83">
        <v>378.69</v>
      </c>
      <c r="F13" s="66">
        <f t="shared" si="1"/>
        <v>16514.670900000001</v>
      </c>
      <c r="G13" s="64">
        <v>26811.25</v>
      </c>
    </row>
    <row r="14" spans="1:7">
      <c r="A14" s="68" t="s">
        <v>81</v>
      </c>
      <c r="B14" s="65" t="s">
        <v>84</v>
      </c>
      <c r="C14" s="66">
        <v>73.27</v>
      </c>
      <c r="D14" s="83" t="s">
        <v>67</v>
      </c>
      <c r="E14" s="83">
        <v>819.59</v>
      </c>
      <c r="F14" s="66">
        <f t="shared" si="1"/>
        <v>60051.359299999996</v>
      </c>
      <c r="G14" s="64">
        <v>97490.23</v>
      </c>
    </row>
    <row r="15" spans="1:7">
      <c r="A15" s="68" t="s">
        <v>83</v>
      </c>
      <c r="B15" s="65" t="s">
        <v>82</v>
      </c>
      <c r="C15" s="66">
        <v>75.02</v>
      </c>
      <c r="D15" s="83" t="s">
        <v>67</v>
      </c>
      <c r="E15" s="83">
        <v>496.4</v>
      </c>
      <c r="F15" s="66">
        <f t="shared" si="1"/>
        <v>37239.928</v>
      </c>
      <c r="G15" s="64">
        <v>60449.64</v>
      </c>
    </row>
    <row r="16" spans="1:7">
      <c r="A16" s="68" t="s">
        <v>85</v>
      </c>
      <c r="B16" s="65" t="s">
        <v>86</v>
      </c>
      <c r="C16" s="66">
        <v>116.85</v>
      </c>
      <c r="D16" s="83" t="s">
        <v>67</v>
      </c>
      <c r="E16" s="83">
        <v>177.1</v>
      </c>
      <c r="F16" s="66">
        <f t="shared" si="1"/>
        <v>20694.134999999998</v>
      </c>
      <c r="G16" s="64">
        <v>33604.730000000003</v>
      </c>
    </row>
    <row r="17" spans="1:6">
      <c r="A17" s="68"/>
      <c r="B17" s="69"/>
      <c r="C17" s="70"/>
      <c r="D17" s="67"/>
      <c r="E17" s="70" t="s">
        <v>35</v>
      </c>
      <c r="F17" s="75">
        <f>SUM(F5:F16)</f>
        <v>743986.45629999996</v>
      </c>
    </row>
    <row r="18" spans="1:6" ht="30">
      <c r="A18" s="68"/>
      <c r="B18" s="69"/>
      <c r="C18" s="70"/>
      <c r="D18" s="67"/>
      <c r="E18" s="66" t="s">
        <v>87</v>
      </c>
      <c r="F18" s="66">
        <f>F17*12/100</f>
        <v>89278.374756000005</v>
      </c>
    </row>
    <row r="19" spans="1:6">
      <c r="A19" s="68"/>
      <c r="B19" s="69"/>
      <c r="C19" s="70"/>
      <c r="D19" s="67"/>
      <c r="E19" s="66"/>
      <c r="F19" s="66">
        <f>F18+F17</f>
        <v>833264.83105599997</v>
      </c>
    </row>
    <row r="20" spans="1:6" ht="30">
      <c r="A20" s="68"/>
      <c r="B20" s="69"/>
      <c r="C20" s="70"/>
      <c r="D20" s="67"/>
      <c r="E20" s="66" t="s">
        <v>88</v>
      </c>
      <c r="F20" s="66">
        <f>F19*1/100</f>
        <v>8332.64831056</v>
      </c>
    </row>
    <row r="21" spans="1:6">
      <c r="A21" s="68"/>
      <c r="B21" s="69"/>
      <c r="C21" s="70"/>
      <c r="D21" s="67"/>
      <c r="E21" s="66" t="s">
        <v>35</v>
      </c>
      <c r="F21" s="66">
        <f>F20+F19</f>
        <v>841597.47936656</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50.25" customHeight="1">
      <c r="A3" s="106" t="s">
        <v>168</v>
      </c>
      <c r="B3" s="106"/>
      <c r="C3" s="106"/>
      <c r="D3" s="106"/>
      <c r="E3" s="106"/>
      <c r="F3" s="106"/>
    </row>
    <row r="4" spans="1:6">
      <c r="A4" s="27" t="s">
        <v>59</v>
      </c>
      <c r="B4" s="27" t="s">
        <v>60</v>
      </c>
      <c r="C4" s="27" t="s">
        <v>61</v>
      </c>
      <c r="D4" s="27" t="s">
        <v>6</v>
      </c>
      <c r="E4" s="27" t="s">
        <v>62</v>
      </c>
      <c r="F4" s="27" t="s">
        <v>63</v>
      </c>
    </row>
    <row r="5" spans="1:6" ht="30">
      <c r="A5" s="67">
        <v>1</v>
      </c>
      <c r="B5" s="66" t="s">
        <v>64</v>
      </c>
      <c r="C5" s="27">
        <v>4</v>
      </c>
      <c r="D5" s="66" t="s">
        <v>10</v>
      </c>
      <c r="E5" s="66">
        <v>330.4</v>
      </c>
      <c r="F5" s="78">
        <f>C5*E5</f>
        <v>1321.6</v>
      </c>
    </row>
    <row r="6" spans="1:6" ht="120">
      <c r="A6" s="65" t="s">
        <v>65</v>
      </c>
      <c r="B6" s="66" t="s">
        <v>66</v>
      </c>
      <c r="C6" s="27">
        <v>9.49</v>
      </c>
      <c r="D6" s="67" t="s">
        <v>67</v>
      </c>
      <c r="E6" s="75">
        <v>153.84</v>
      </c>
      <c r="F6" s="78">
        <f>C6*E6</f>
        <v>1459.9416000000001</v>
      </c>
    </row>
    <row r="7" spans="1:6" ht="105">
      <c r="A7" s="65" t="s">
        <v>68</v>
      </c>
      <c r="B7" s="66" t="s">
        <v>69</v>
      </c>
      <c r="C7" s="27">
        <v>3.54</v>
      </c>
      <c r="D7" s="66" t="s">
        <v>67</v>
      </c>
      <c r="E7" s="66">
        <v>415.58</v>
      </c>
      <c r="F7" s="78">
        <f t="shared" ref="F7:F16" si="0">C7*E7</f>
        <v>1471.1532</v>
      </c>
    </row>
    <row r="8" spans="1:6" ht="90">
      <c r="A8" s="65" t="s">
        <v>70</v>
      </c>
      <c r="B8" s="66" t="s">
        <v>71</v>
      </c>
      <c r="C8" s="27">
        <v>5.95</v>
      </c>
      <c r="D8" s="66" t="s">
        <v>67</v>
      </c>
      <c r="E8" s="66">
        <v>1438.96</v>
      </c>
      <c r="F8" s="78">
        <f t="shared" si="0"/>
        <v>8561.8119999999999</v>
      </c>
    </row>
    <row r="9" spans="1:6" ht="135">
      <c r="A9" s="66" t="s">
        <v>72</v>
      </c>
      <c r="B9" s="66" t="s">
        <v>73</v>
      </c>
      <c r="C9" s="78">
        <v>93.8</v>
      </c>
      <c r="D9" s="66" t="s">
        <v>67</v>
      </c>
      <c r="E9" s="66">
        <v>4858.76</v>
      </c>
      <c r="F9" s="78">
        <f t="shared" si="0"/>
        <v>455751.68800000002</v>
      </c>
    </row>
    <row r="10" spans="1:6" ht="45">
      <c r="A10" s="66" t="s">
        <v>74</v>
      </c>
      <c r="B10" s="66" t="s">
        <v>75</v>
      </c>
      <c r="C10" s="27">
        <v>63.38</v>
      </c>
      <c r="D10" s="66" t="s">
        <v>22</v>
      </c>
      <c r="E10" s="66">
        <v>184.61</v>
      </c>
      <c r="F10" s="78">
        <f>C10*E10</f>
        <v>11700.581800000002</v>
      </c>
    </row>
    <row r="11" spans="1:6">
      <c r="A11" s="68">
        <v>7</v>
      </c>
      <c r="B11" s="69" t="s">
        <v>76</v>
      </c>
      <c r="C11" s="75"/>
      <c r="D11" s="67"/>
      <c r="E11" s="70"/>
      <c r="F11" s="75"/>
    </row>
    <row r="12" spans="1:6">
      <c r="A12" s="66" t="s">
        <v>77</v>
      </c>
      <c r="B12" s="66" t="s">
        <v>169</v>
      </c>
      <c r="C12" s="27">
        <v>3.54</v>
      </c>
      <c r="D12" s="66" t="s">
        <v>67</v>
      </c>
      <c r="E12" s="66">
        <v>790.67</v>
      </c>
      <c r="F12" s="78">
        <f t="shared" si="0"/>
        <v>2798.9717999999998</v>
      </c>
    </row>
    <row r="13" spans="1:6">
      <c r="A13" s="66" t="s">
        <v>79</v>
      </c>
      <c r="B13" s="66" t="s">
        <v>170</v>
      </c>
      <c r="C13" s="27">
        <v>40.33</v>
      </c>
      <c r="D13" s="66" t="s">
        <v>67</v>
      </c>
      <c r="E13" s="66">
        <v>437.55</v>
      </c>
      <c r="F13" s="78">
        <f t="shared" si="0"/>
        <v>17646.391499999998</v>
      </c>
    </row>
    <row r="14" spans="1:6">
      <c r="A14" s="66" t="s">
        <v>81</v>
      </c>
      <c r="B14" s="66" t="s">
        <v>171</v>
      </c>
      <c r="C14" s="27">
        <v>5.95</v>
      </c>
      <c r="D14" s="66" t="s">
        <v>67</v>
      </c>
      <c r="E14" s="66">
        <v>712.09</v>
      </c>
      <c r="F14" s="78">
        <f t="shared" si="0"/>
        <v>4236.9355000000005</v>
      </c>
    </row>
    <row r="15" spans="1:6">
      <c r="A15" s="66" t="s">
        <v>83</v>
      </c>
      <c r="B15" s="66" t="s">
        <v>172</v>
      </c>
      <c r="C15" s="27">
        <v>80.67</v>
      </c>
      <c r="D15" s="66" t="s">
        <v>67</v>
      </c>
      <c r="E15" s="66">
        <v>393.4</v>
      </c>
      <c r="F15" s="78">
        <f t="shared" si="0"/>
        <v>31735.577999999998</v>
      </c>
    </row>
    <row r="16" spans="1:6">
      <c r="A16" s="66" t="s">
        <v>85</v>
      </c>
      <c r="B16" s="66" t="s">
        <v>86</v>
      </c>
      <c r="C16" s="27">
        <v>9.49</v>
      </c>
      <c r="D16" s="66" t="s">
        <v>67</v>
      </c>
      <c r="E16" s="66">
        <v>177.1</v>
      </c>
      <c r="F16" s="78">
        <f t="shared" si="0"/>
        <v>1680.6790000000001</v>
      </c>
    </row>
    <row r="17" spans="1:6" ht="15.75">
      <c r="A17" s="68"/>
      <c r="B17" s="69"/>
      <c r="C17" s="70"/>
      <c r="D17" s="67"/>
      <c r="E17" s="70" t="s">
        <v>35</v>
      </c>
      <c r="F17" s="79">
        <f>SUM(F5:F16)</f>
        <v>538365.33239999996</v>
      </c>
    </row>
    <row r="18" spans="1:6" ht="30">
      <c r="A18" s="68"/>
      <c r="B18" s="69"/>
      <c r="C18" s="70"/>
      <c r="D18" s="67"/>
      <c r="E18" s="66" t="s">
        <v>87</v>
      </c>
      <c r="F18" s="66">
        <f>F17*12/100</f>
        <v>64603.839887999995</v>
      </c>
    </row>
    <row r="19" spans="1:6">
      <c r="A19" s="68"/>
      <c r="B19" s="69"/>
      <c r="C19" s="70"/>
      <c r="D19" s="67"/>
      <c r="E19" s="66"/>
      <c r="F19" s="66">
        <f>F18+F17</f>
        <v>602969.172288</v>
      </c>
    </row>
    <row r="20" spans="1:6" ht="30">
      <c r="A20" s="68"/>
      <c r="B20" s="69"/>
      <c r="C20" s="70"/>
      <c r="D20" s="67"/>
      <c r="E20" s="66" t="s">
        <v>88</v>
      </c>
      <c r="F20" s="66">
        <f>F19*1/100</f>
        <v>6029.6917228800003</v>
      </c>
    </row>
    <row r="21" spans="1:6">
      <c r="A21" s="68"/>
      <c r="B21" s="69"/>
      <c r="C21" s="70"/>
      <c r="D21" s="67"/>
      <c r="E21" s="66" t="s">
        <v>35</v>
      </c>
      <c r="F21" s="66">
        <f>F20+F19</f>
        <v>608998.86401088</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7" t="s">
        <v>56</v>
      </c>
      <c r="B1" s="108"/>
      <c r="C1" s="108"/>
      <c r="D1" s="108"/>
      <c r="E1" s="108"/>
      <c r="F1" s="109"/>
    </row>
    <row r="2" spans="1:6" ht="18.75">
      <c r="A2" s="107" t="s">
        <v>57</v>
      </c>
      <c r="B2" s="108"/>
      <c r="C2" s="108"/>
      <c r="D2" s="108"/>
      <c r="E2" s="108"/>
      <c r="F2" s="109"/>
    </row>
    <row r="3" spans="1:6" ht="59.25" customHeight="1">
      <c r="A3" s="110" t="s">
        <v>173</v>
      </c>
      <c r="B3" s="111"/>
      <c r="C3" s="111"/>
      <c r="D3" s="111"/>
      <c r="E3" s="111"/>
      <c r="F3" s="112"/>
    </row>
    <row r="4" spans="1:6">
      <c r="A4" s="27" t="s">
        <v>59</v>
      </c>
      <c r="B4" s="27" t="s">
        <v>60</v>
      </c>
      <c r="C4" s="27" t="s">
        <v>61</v>
      </c>
      <c r="D4" s="27" t="s">
        <v>6</v>
      </c>
      <c r="E4" s="27" t="s">
        <v>62</v>
      </c>
      <c r="F4" s="27" t="s">
        <v>63</v>
      </c>
    </row>
    <row r="5" spans="1:6" ht="30">
      <c r="A5" s="67">
        <v>1</v>
      </c>
      <c r="B5" s="66" t="s">
        <v>64</v>
      </c>
      <c r="C5" s="27">
        <v>4</v>
      </c>
      <c r="D5" s="66" t="s">
        <v>10</v>
      </c>
      <c r="E5" s="66">
        <v>330.4</v>
      </c>
      <c r="F5" s="78">
        <f>C5*E5</f>
        <v>1321.6</v>
      </c>
    </row>
    <row r="6" spans="1:6" ht="120">
      <c r="A6" s="65" t="s">
        <v>65</v>
      </c>
      <c r="B6" s="66" t="s">
        <v>66</v>
      </c>
      <c r="C6" s="27">
        <v>12.14</v>
      </c>
      <c r="D6" s="67" t="s">
        <v>67</v>
      </c>
      <c r="E6" s="75">
        <v>153.84</v>
      </c>
      <c r="F6" s="78">
        <f>C6*E6</f>
        <v>1867.6176</v>
      </c>
    </row>
    <row r="7" spans="1:6" ht="105">
      <c r="A7" s="65" t="s">
        <v>68</v>
      </c>
      <c r="B7" s="66" t="s">
        <v>69</v>
      </c>
      <c r="C7" s="27">
        <v>4.53</v>
      </c>
      <c r="D7" s="66" t="s">
        <v>67</v>
      </c>
      <c r="E7" s="66">
        <v>415.58</v>
      </c>
      <c r="F7" s="78">
        <f t="shared" ref="F7:F16" si="0">C7*E7</f>
        <v>1882.5774000000001</v>
      </c>
    </row>
    <row r="8" spans="1:6" ht="90">
      <c r="A8" s="65" t="s">
        <v>70</v>
      </c>
      <c r="B8" s="66" t="s">
        <v>71</v>
      </c>
      <c r="C8" s="27">
        <v>7.61</v>
      </c>
      <c r="D8" s="66" t="s">
        <v>67</v>
      </c>
      <c r="E8" s="66">
        <v>1438.96</v>
      </c>
      <c r="F8" s="78">
        <f t="shared" si="0"/>
        <v>10950.4856</v>
      </c>
    </row>
    <row r="9" spans="1:6" ht="135">
      <c r="A9" s="66" t="s">
        <v>72</v>
      </c>
      <c r="B9" s="66" t="s">
        <v>73</v>
      </c>
      <c r="C9" s="27">
        <v>44.46</v>
      </c>
      <c r="D9" s="66" t="s">
        <v>67</v>
      </c>
      <c r="E9" s="66">
        <v>4858.76</v>
      </c>
      <c r="F9" s="78">
        <f t="shared" si="0"/>
        <v>216020.46960000001</v>
      </c>
    </row>
    <row r="10" spans="1:6" ht="45">
      <c r="A10" s="66" t="s">
        <v>74</v>
      </c>
      <c r="B10" s="66" t="s">
        <v>75</v>
      </c>
      <c r="C10" s="27">
        <v>30.67</v>
      </c>
      <c r="D10" s="66" t="s">
        <v>22</v>
      </c>
      <c r="E10" s="66">
        <v>184.61</v>
      </c>
      <c r="F10" s="78">
        <f>C10*E10</f>
        <v>5661.9887000000008</v>
      </c>
    </row>
    <row r="11" spans="1:6">
      <c r="A11" s="68">
        <v>7</v>
      </c>
      <c r="B11" s="69" t="s">
        <v>76</v>
      </c>
      <c r="C11" s="75"/>
      <c r="D11" s="67"/>
      <c r="E11" s="70"/>
      <c r="F11" s="75"/>
    </row>
    <row r="12" spans="1:6">
      <c r="A12" s="66" t="s">
        <v>77</v>
      </c>
      <c r="B12" s="66" t="s">
        <v>169</v>
      </c>
      <c r="C12" s="27">
        <v>4.53</v>
      </c>
      <c r="D12" s="66" t="s">
        <v>67</v>
      </c>
      <c r="E12" s="66">
        <v>790.67</v>
      </c>
      <c r="F12" s="78">
        <f t="shared" si="0"/>
        <v>3581.7350999999999</v>
      </c>
    </row>
    <row r="13" spans="1:6">
      <c r="A13" s="66" t="s">
        <v>79</v>
      </c>
      <c r="B13" s="66" t="s">
        <v>170</v>
      </c>
      <c r="C13" s="27">
        <v>19.12</v>
      </c>
      <c r="D13" s="66" t="s">
        <v>67</v>
      </c>
      <c r="E13" s="66">
        <v>437.55</v>
      </c>
      <c r="F13" s="78">
        <f t="shared" si="0"/>
        <v>8365.9560000000001</v>
      </c>
    </row>
    <row r="14" spans="1:6">
      <c r="A14" s="66" t="s">
        <v>81</v>
      </c>
      <c r="B14" s="66" t="s">
        <v>171</v>
      </c>
      <c r="C14" s="27">
        <v>7.61</v>
      </c>
      <c r="D14" s="66" t="s">
        <v>67</v>
      </c>
      <c r="E14" s="66">
        <v>712.09</v>
      </c>
      <c r="F14" s="78">
        <f t="shared" si="0"/>
        <v>5419.0049000000008</v>
      </c>
    </row>
    <row r="15" spans="1:6">
      <c r="A15" s="66" t="s">
        <v>83</v>
      </c>
      <c r="B15" s="66" t="s">
        <v>172</v>
      </c>
      <c r="C15" s="27">
        <v>38.24</v>
      </c>
      <c r="D15" s="66" t="s">
        <v>67</v>
      </c>
      <c r="E15" s="66">
        <v>393.4</v>
      </c>
      <c r="F15" s="78">
        <f t="shared" si="0"/>
        <v>15043.616</v>
      </c>
    </row>
    <row r="16" spans="1:6">
      <c r="A16" s="66" t="s">
        <v>85</v>
      </c>
      <c r="B16" s="66" t="s">
        <v>86</v>
      </c>
      <c r="C16" s="27">
        <v>12.14</v>
      </c>
      <c r="D16" s="66" t="s">
        <v>67</v>
      </c>
      <c r="E16" s="66">
        <v>177.1</v>
      </c>
      <c r="F16" s="78">
        <f t="shared" si="0"/>
        <v>2149.9940000000001</v>
      </c>
    </row>
    <row r="17" spans="1:6" ht="15.75">
      <c r="A17" s="68"/>
      <c r="B17" s="69"/>
      <c r="C17" s="70"/>
      <c r="D17" s="67"/>
      <c r="E17" s="70" t="s">
        <v>35</v>
      </c>
      <c r="F17" s="79">
        <f>SUM(F5:F16)</f>
        <v>272265.04489999998</v>
      </c>
    </row>
    <row r="18" spans="1:6" ht="30">
      <c r="A18" s="68"/>
      <c r="B18" s="69"/>
      <c r="C18" s="70"/>
      <c r="D18" s="67"/>
      <c r="E18" s="66" t="s">
        <v>87</v>
      </c>
      <c r="F18" s="66">
        <f>F17*12/100</f>
        <v>32671.805387999997</v>
      </c>
    </row>
    <row r="19" spans="1:6">
      <c r="A19" s="68"/>
      <c r="B19" s="69"/>
      <c r="C19" s="70"/>
      <c r="D19" s="67"/>
      <c r="E19" s="66"/>
      <c r="F19" s="66">
        <f>F18+F17</f>
        <v>304936.85028799996</v>
      </c>
    </row>
    <row r="20" spans="1:6" ht="30">
      <c r="A20" s="68"/>
      <c r="B20" s="69"/>
      <c r="C20" s="70"/>
      <c r="D20" s="67"/>
      <c r="E20" s="66" t="s">
        <v>88</v>
      </c>
      <c r="F20" s="66">
        <f>F19*1/100</f>
        <v>3049.3685028799996</v>
      </c>
    </row>
    <row r="21" spans="1:6">
      <c r="A21" s="68"/>
      <c r="B21" s="69"/>
      <c r="C21" s="70"/>
      <c r="D21" s="67"/>
      <c r="E21" s="66" t="s">
        <v>35</v>
      </c>
      <c r="F21" s="66">
        <f>F20+F19</f>
        <v>307986.21879087994</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G11"/>
  <sheetViews>
    <sheetView workbookViewId="0">
      <selection activeCell="A3" sqref="A3:F3"/>
    </sheetView>
  </sheetViews>
  <sheetFormatPr defaultRowHeight="15"/>
  <cols>
    <col min="1" max="1" width="9.140625" style="71"/>
    <col min="2" max="2" width="42.28515625" style="72" customWidth="1"/>
    <col min="3" max="3" width="9.5703125" style="64" bestFit="1" customWidth="1"/>
    <col min="4" max="4" width="9.140625" style="73"/>
    <col min="5" max="5" width="9.140625" style="64"/>
    <col min="6" max="6" width="19.42578125" style="74" customWidth="1"/>
    <col min="7" max="7" width="14.7109375" style="64" hidden="1" customWidth="1"/>
    <col min="8" max="16384" width="9.140625" style="64"/>
  </cols>
  <sheetData>
    <row r="1" spans="1:7" ht="18.75">
      <c r="A1" s="105" t="s">
        <v>56</v>
      </c>
      <c r="B1" s="105"/>
      <c r="C1" s="105"/>
      <c r="D1" s="105"/>
      <c r="E1" s="105"/>
      <c r="F1" s="105"/>
      <c r="G1" s="64" t="s">
        <v>174</v>
      </c>
    </row>
    <row r="2" spans="1:7" ht="18.75">
      <c r="A2" s="105" t="s">
        <v>57</v>
      </c>
      <c r="B2" s="105"/>
      <c r="C2" s="105"/>
      <c r="D2" s="105"/>
      <c r="E2" s="105"/>
      <c r="F2" s="105"/>
    </row>
    <row r="3" spans="1:7" ht="57.75" customHeight="1">
      <c r="A3" s="114" t="s">
        <v>175</v>
      </c>
      <c r="B3" s="115"/>
      <c r="C3" s="115"/>
      <c r="D3" s="115"/>
      <c r="E3" s="115"/>
      <c r="F3" s="116"/>
    </row>
    <row r="4" spans="1:7">
      <c r="A4" s="27" t="s">
        <v>59</v>
      </c>
      <c r="B4" s="27" t="s">
        <v>60</v>
      </c>
      <c r="C4" s="27" t="s">
        <v>61</v>
      </c>
      <c r="D4" s="27" t="s">
        <v>6</v>
      </c>
      <c r="E4" s="27" t="s">
        <v>62</v>
      </c>
      <c r="F4" s="27" t="s">
        <v>63</v>
      </c>
    </row>
    <row r="5" spans="1:7" ht="45">
      <c r="A5" s="67">
        <v>1</v>
      </c>
      <c r="B5" s="66" t="s">
        <v>176</v>
      </c>
      <c r="C5" s="75">
        <v>70</v>
      </c>
      <c r="D5" s="66" t="s">
        <v>10</v>
      </c>
      <c r="E5" s="66">
        <v>9500</v>
      </c>
      <c r="F5" s="75">
        <f>C5*E5</f>
        <v>665000</v>
      </c>
      <c r="G5" s="64">
        <v>2824</v>
      </c>
    </row>
    <row r="6" spans="1:7">
      <c r="A6" s="68">
        <v>2</v>
      </c>
      <c r="B6" s="69" t="s">
        <v>76</v>
      </c>
      <c r="C6" s="75"/>
      <c r="D6" s="67"/>
      <c r="E6" s="70"/>
      <c r="F6" s="75"/>
    </row>
    <row r="7" spans="1:7">
      <c r="A7" s="68"/>
      <c r="B7" s="69"/>
      <c r="C7" s="70"/>
      <c r="D7" s="67"/>
      <c r="E7" s="70" t="s">
        <v>35</v>
      </c>
      <c r="F7" s="75">
        <f>SUM(F5:F6)</f>
        <v>665000</v>
      </c>
    </row>
    <row r="8" spans="1:7" ht="30">
      <c r="A8" s="68"/>
      <c r="B8" s="69"/>
      <c r="C8" s="70"/>
      <c r="D8" s="67"/>
      <c r="E8" s="66" t="s">
        <v>87</v>
      </c>
      <c r="F8" s="66">
        <f>F7*12/100</f>
        <v>79800</v>
      </c>
    </row>
    <row r="9" spans="1:7">
      <c r="A9" s="68"/>
      <c r="B9" s="69"/>
      <c r="C9" s="70"/>
      <c r="D9" s="67"/>
      <c r="E9" s="66"/>
      <c r="F9" s="66">
        <f>F8+F7</f>
        <v>744800</v>
      </c>
    </row>
    <row r="10" spans="1:7" ht="30">
      <c r="A10" s="68"/>
      <c r="B10" s="69"/>
      <c r="C10" s="70"/>
      <c r="D10" s="67"/>
      <c r="E10" s="66" t="s">
        <v>88</v>
      </c>
      <c r="F10" s="66">
        <f>F9*1/100</f>
        <v>7448</v>
      </c>
    </row>
    <row r="11" spans="1:7">
      <c r="A11" s="68"/>
      <c r="B11" s="69"/>
      <c r="C11" s="70"/>
      <c r="D11" s="67"/>
      <c r="E11" s="66" t="s">
        <v>35</v>
      </c>
      <c r="F11" s="66">
        <f>F10+F9</f>
        <v>752248</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71"/>
    <col min="2" max="2" width="45.28515625" style="72" customWidth="1"/>
    <col min="3" max="3" width="10.140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59.25" customHeight="1">
      <c r="A3" s="106" t="s">
        <v>177</v>
      </c>
      <c r="B3" s="106"/>
      <c r="C3" s="106"/>
      <c r="D3" s="106"/>
      <c r="E3" s="106"/>
      <c r="F3" s="106"/>
    </row>
    <row r="4" spans="1:6">
      <c r="A4" s="27" t="s">
        <v>59</v>
      </c>
      <c r="B4" s="27" t="s">
        <v>60</v>
      </c>
      <c r="C4" s="27" t="s">
        <v>61</v>
      </c>
      <c r="D4" s="27" t="s">
        <v>6</v>
      </c>
      <c r="E4" s="27" t="s">
        <v>62</v>
      </c>
      <c r="F4" s="27" t="s">
        <v>63</v>
      </c>
    </row>
    <row r="5" spans="1:6" ht="30">
      <c r="A5" s="67">
        <v>1</v>
      </c>
      <c r="B5" s="66" t="s">
        <v>64</v>
      </c>
      <c r="C5" s="27">
        <v>3</v>
      </c>
      <c r="D5" s="66" t="s">
        <v>10</v>
      </c>
      <c r="E5" s="66">
        <v>330.4</v>
      </c>
      <c r="F5" s="78">
        <f>C5*E5</f>
        <v>991.19999999999993</v>
      </c>
    </row>
    <row r="6" spans="1:6" ht="135">
      <c r="A6" s="66" t="s">
        <v>124</v>
      </c>
      <c r="B6" s="66" t="s">
        <v>73</v>
      </c>
      <c r="C6" s="27">
        <v>75.260000000000005</v>
      </c>
      <c r="D6" s="66" t="s">
        <v>67</v>
      </c>
      <c r="E6" s="66">
        <v>4858.76</v>
      </c>
      <c r="F6" s="78">
        <f t="shared" ref="F6:F10" si="0">C6*E6</f>
        <v>365670.27760000003</v>
      </c>
    </row>
    <row r="7" spans="1:6" ht="45">
      <c r="A7" s="66" t="s">
        <v>125</v>
      </c>
      <c r="B7" s="66" t="s">
        <v>75</v>
      </c>
      <c r="C7" s="27">
        <v>44.33</v>
      </c>
      <c r="D7" s="66" t="s">
        <v>22</v>
      </c>
      <c r="E7" s="66">
        <v>184.61</v>
      </c>
      <c r="F7" s="78">
        <f>C7*E7</f>
        <v>8183.7613000000001</v>
      </c>
    </row>
    <row r="8" spans="1:6">
      <c r="A8" s="68">
        <v>4</v>
      </c>
      <c r="B8" s="69" t="s">
        <v>76</v>
      </c>
      <c r="C8" s="75"/>
      <c r="D8" s="67"/>
      <c r="E8" s="70"/>
      <c r="F8" s="75"/>
    </row>
    <row r="9" spans="1:6">
      <c r="A9" s="66" t="s">
        <v>77</v>
      </c>
      <c r="B9" s="66" t="s">
        <v>169</v>
      </c>
      <c r="C9" s="27">
        <v>32.369999999999997</v>
      </c>
      <c r="D9" s="66" t="s">
        <v>67</v>
      </c>
      <c r="E9" s="66">
        <v>790.67</v>
      </c>
      <c r="F9" s="78">
        <f t="shared" si="0"/>
        <v>25593.987899999996</v>
      </c>
    </row>
    <row r="10" spans="1:6">
      <c r="A10" s="66" t="s">
        <v>79</v>
      </c>
      <c r="B10" s="66" t="s">
        <v>172</v>
      </c>
      <c r="C10" s="27">
        <v>64.73</v>
      </c>
      <c r="D10" s="66" t="s">
        <v>67</v>
      </c>
      <c r="E10" s="66">
        <v>393.4</v>
      </c>
      <c r="F10" s="78">
        <f t="shared" si="0"/>
        <v>25464.781999999999</v>
      </c>
    </row>
    <row r="11" spans="1:6" ht="15.75">
      <c r="A11" s="68"/>
      <c r="B11" s="69"/>
      <c r="C11" s="70"/>
      <c r="D11" s="67"/>
      <c r="E11" s="70" t="s">
        <v>35</v>
      </c>
      <c r="F11" s="79">
        <f>SUM(F5:F10)</f>
        <v>425904.00880000007</v>
      </c>
    </row>
    <row r="12" spans="1:6" ht="30">
      <c r="A12" s="68"/>
      <c r="B12" s="69"/>
      <c r="C12" s="70"/>
      <c r="D12" s="67"/>
      <c r="E12" s="66" t="s">
        <v>87</v>
      </c>
      <c r="F12" s="66">
        <f>F11*12/100</f>
        <v>51108.481056000011</v>
      </c>
    </row>
    <row r="13" spans="1:6">
      <c r="A13" s="68"/>
      <c r="B13" s="69"/>
      <c r="C13" s="70"/>
      <c r="D13" s="67"/>
      <c r="E13" s="66"/>
      <c r="F13" s="66">
        <f>F12+F11</f>
        <v>477012.48985600006</v>
      </c>
    </row>
    <row r="14" spans="1:6" ht="30">
      <c r="A14" s="68"/>
      <c r="B14" s="69"/>
      <c r="C14" s="70"/>
      <c r="D14" s="67"/>
      <c r="E14" s="66" t="s">
        <v>88</v>
      </c>
      <c r="F14" s="66">
        <f>F13*1/100</f>
        <v>4770.1248985600005</v>
      </c>
    </row>
    <row r="15" spans="1:6">
      <c r="A15" s="68"/>
      <c r="B15" s="69"/>
      <c r="C15" s="70"/>
      <c r="D15" s="67"/>
      <c r="E15" s="66" t="s">
        <v>35</v>
      </c>
      <c r="F15" s="66">
        <f>F14+F13</f>
        <v>481782.61475456005</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0"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54.75" customHeight="1">
      <c r="A3" s="106" t="s">
        <v>178</v>
      </c>
      <c r="B3" s="106"/>
      <c r="C3" s="106"/>
      <c r="D3" s="106"/>
      <c r="E3" s="106"/>
      <c r="F3" s="106"/>
    </row>
    <row r="4" spans="1:7">
      <c r="A4" s="27" t="s">
        <v>59</v>
      </c>
      <c r="B4" s="27" t="s">
        <v>60</v>
      </c>
      <c r="C4" s="27" t="s">
        <v>61</v>
      </c>
      <c r="D4" s="27" t="s">
        <v>6</v>
      </c>
      <c r="E4" s="27" t="s">
        <v>62</v>
      </c>
      <c r="F4" s="27" t="s">
        <v>63</v>
      </c>
    </row>
    <row r="5" spans="1:7" ht="30">
      <c r="A5" s="67">
        <v>1</v>
      </c>
      <c r="B5" s="66" t="s">
        <v>64</v>
      </c>
      <c r="C5" s="66">
        <v>4</v>
      </c>
      <c r="D5" s="66" t="s">
        <v>10</v>
      </c>
      <c r="E5" s="66">
        <v>330.4</v>
      </c>
      <c r="F5" s="66">
        <f>C5*E5</f>
        <v>1321.6</v>
      </c>
      <c r="G5" s="64">
        <v>4956</v>
      </c>
    </row>
    <row r="6" spans="1:7" ht="120">
      <c r="A6" s="65" t="s">
        <v>65</v>
      </c>
      <c r="B6" s="66" t="s">
        <v>66</v>
      </c>
      <c r="C6" s="66">
        <v>45.54</v>
      </c>
      <c r="D6" s="67" t="s">
        <v>67</v>
      </c>
      <c r="E6" s="75">
        <v>153.84</v>
      </c>
      <c r="F6" s="66">
        <f t="shared" ref="F6:F10" si="0">C6*E6</f>
        <v>7005.8735999999999</v>
      </c>
      <c r="G6" s="64">
        <v>29191.14</v>
      </c>
    </row>
    <row r="7" spans="1:7" ht="105">
      <c r="A7" s="65" t="s">
        <v>68</v>
      </c>
      <c r="B7" s="66" t="s">
        <v>69</v>
      </c>
      <c r="C7" s="66">
        <v>16.989999999999998</v>
      </c>
      <c r="D7" s="67" t="s">
        <v>67</v>
      </c>
      <c r="E7" s="75">
        <v>415.58</v>
      </c>
      <c r="F7" s="66">
        <f t="shared" si="0"/>
        <v>7060.7041999999992</v>
      </c>
      <c r="G7" s="64">
        <v>29423.06</v>
      </c>
    </row>
    <row r="8" spans="1:7" ht="90">
      <c r="A8" s="65" t="s">
        <v>70</v>
      </c>
      <c r="B8" s="66" t="s">
        <v>71</v>
      </c>
      <c r="C8" s="66">
        <v>28.55</v>
      </c>
      <c r="D8" s="68" t="s">
        <v>67</v>
      </c>
      <c r="E8" s="75">
        <v>1438.96</v>
      </c>
      <c r="F8" s="66">
        <f t="shared" si="0"/>
        <v>41082.308000000005</v>
      </c>
      <c r="G8" s="64">
        <v>171164.29</v>
      </c>
    </row>
    <row r="9" spans="1:7" ht="150">
      <c r="A9" s="65" t="s">
        <v>72</v>
      </c>
      <c r="B9" s="66" t="s">
        <v>73</v>
      </c>
      <c r="C9" s="66">
        <v>33.979999999999997</v>
      </c>
      <c r="D9" s="68" t="s">
        <v>67</v>
      </c>
      <c r="E9" s="75">
        <v>4858.76</v>
      </c>
      <c r="F9" s="66">
        <f t="shared" si="0"/>
        <v>165100.6648</v>
      </c>
      <c r="G9" s="64">
        <v>688000.42</v>
      </c>
    </row>
    <row r="10" spans="1:7" ht="45">
      <c r="A10" s="66" t="s">
        <v>74</v>
      </c>
      <c r="B10" s="66" t="s">
        <v>75</v>
      </c>
      <c r="C10" s="66">
        <v>27.88</v>
      </c>
      <c r="D10" s="66" t="s">
        <v>22</v>
      </c>
      <c r="E10" s="66">
        <v>184.61</v>
      </c>
      <c r="F10" s="66">
        <f t="shared" si="0"/>
        <v>5146.9268000000002</v>
      </c>
      <c r="G10" s="64">
        <v>15441.36</v>
      </c>
    </row>
    <row r="11" spans="1:7" ht="14.25" customHeight="1">
      <c r="A11" s="68">
        <v>7</v>
      </c>
      <c r="B11" s="69" t="s">
        <v>76</v>
      </c>
      <c r="C11" s="66"/>
      <c r="D11" s="67"/>
      <c r="E11" s="70"/>
      <c r="F11" s="66"/>
    </row>
    <row r="12" spans="1:7">
      <c r="A12" s="68" t="s">
        <v>77</v>
      </c>
      <c r="B12" s="66" t="s">
        <v>78</v>
      </c>
      <c r="C12" s="66">
        <v>14.61</v>
      </c>
      <c r="D12" s="66" t="s">
        <v>67</v>
      </c>
      <c r="E12" s="66">
        <v>893.67</v>
      </c>
      <c r="F12" s="66">
        <f t="shared" ref="F12:F16" si="1">C12*E12</f>
        <v>13056.518699999999</v>
      </c>
      <c r="G12" s="64">
        <v>54413.78</v>
      </c>
    </row>
    <row r="13" spans="1:7">
      <c r="A13" s="68" t="s">
        <v>79</v>
      </c>
      <c r="B13" s="65" t="s">
        <v>167</v>
      </c>
      <c r="C13" s="66">
        <v>16.989999999999998</v>
      </c>
      <c r="D13" s="83" t="s">
        <v>67</v>
      </c>
      <c r="E13" s="83">
        <v>378.69</v>
      </c>
      <c r="F13" s="66">
        <f t="shared" si="1"/>
        <v>6433.9430999999995</v>
      </c>
      <c r="G13" s="64">
        <v>26811.25</v>
      </c>
    </row>
    <row r="14" spans="1:7">
      <c r="A14" s="68" t="s">
        <v>81</v>
      </c>
      <c r="B14" s="65" t="s">
        <v>84</v>
      </c>
      <c r="C14" s="66">
        <v>28.55</v>
      </c>
      <c r="D14" s="83" t="s">
        <v>67</v>
      </c>
      <c r="E14" s="83">
        <v>819.59</v>
      </c>
      <c r="F14" s="66">
        <f t="shared" si="1"/>
        <v>23399.2945</v>
      </c>
      <c r="G14" s="64">
        <v>97490.23</v>
      </c>
    </row>
    <row r="15" spans="1:7">
      <c r="A15" s="68" t="s">
        <v>83</v>
      </c>
      <c r="B15" s="65" t="s">
        <v>82</v>
      </c>
      <c r="C15" s="66">
        <v>29.22</v>
      </c>
      <c r="D15" s="83" t="s">
        <v>67</v>
      </c>
      <c r="E15" s="83">
        <v>496.4</v>
      </c>
      <c r="F15" s="66">
        <f t="shared" si="1"/>
        <v>14504.807999999999</v>
      </c>
      <c r="G15" s="64">
        <v>60449.64</v>
      </c>
    </row>
    <row r="16" spans="1:7">
      <c r="A16" s="68" t="s">
        <v>85</v>
      </c>
      <c r="B16" s="65" t="s">
        <v>86</v>
      </c>
      <c r="C16" s="66">
        <v>45.48</v>
      </c>
      <c r="D16" s="83" t="s">
        <v>67</v>
      </c>
      <c r="E16" s="83">
        <v>177.1</v>
      </c>
      <c r="F16" s="66">
        <f t="shared" si="1"/>
        <v>8054.5079999999989</v>
      </c>
      <c r="G16" s="64">
        <v>33604.730000000003</v>
      </c>
    </row>
    <row r="17" spans="1:6">
      <c r="A17" s="68"/>
      <c r="B17" s="69"/>
      <c r="C17" s="70"/>
      <c r="D17" s="67"/>
      <c r="E17" s="70" t="s">
        <v>35</v>
      </c>
      <c r="F17" s="75">
        <f>SUM(F5:F16)</f>
        <v>292167.14969999995</v>
      </c>
    </row>
    <row r="18" spans="1:6" ht="30">
      <c r="A18" s="68"/>
      <c r="B18" s="69"/>
      <c r="C18" s="70"/>
      <c r="D18" s="67"/>
      <c r="E18" s="66" t="s">
        <v>87</v>
      </c>
      <c r="F18" s="66">
        <f>F17*12/100</f>
        <v>35060.057963999992</v>
      </c>
    </row>
    <row r="19" spans="1:6">
      <c r="A19" s="68"/>
      <c r="B19" s="69"/>
      <c r="C19" s="70"/>
      <c r="D19" s="67"/>
      <c r="E19" s="66"/>
      <c r="F19" s="66">
        <f>F18+F17</f>
        <v>327227.20766399993</v>
      </c>
    </row>
    <row r="20" spans="1:6" ht="30">
      <c r="A20" s="68"/>
      <c r="B20" s="69"/>
      <c r="C20" s="70"/>
      <c r="D20" s="67"/>
      <c r="E20" s="66" t="s">
        <v>88</v>
      </c>
      <c r="F20" s="66">
        <f>F19*1/100</f>
        <v>3272.2720766399993</v>
      </c>
    </row>
    <row r="21" spans="1:6">
      <c r="A21" s="68"/>
      <c r="B21" s="69"/>
      <c r="C21" s="70"/>
      <c r="D21" s="67"/>
      <c r="E21" s="66" t="s">
        <v>35</v>
      </c>
      <c r="F21" s="66">
        <f>F20+F19</f>
        <v>330499.47974063992</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9.14062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35.25" customHeight="1">
      <c r="A3" s="106" t="s">
        <v>179</v>
      </c>
      <c r="B3" s="106"/>
      <c r="C3" s="106"/>
      <c r="D3" s="106"/>
      <c r="E3" s="106"/>
      <c r="F3" s="106"/>
    </row>
    <row r="4" spans="1:7">
      <c r="A4" s="27" t="s">
        <v>59</v>
      </c>
      <c r="B4" s="27" t="s">
        <v>60</v>
      </c>
      <c r="C4" s="27" t="s">
        <v>61</v>
      </c>
      <c r="D4" s="27" t="s">
        <v>6</v>
      </c>
      <c r="E4" s="27" t="s">
        <v>62</v>
      </c>
      <c r="F4" s="27" t="s">
        <v>63</v>
      </c>
    </row>
    <row r="5" spans="1:7" ht="75">
      <c r="A5" s="65" t="s">
        <v>162</v>
      </c>
      <c r="B5" s="66" t="s">
        <v>143</v>
      </c>
      <c r="C5" s="75">
        <v>114.17</v>
      </c>
      <c r="D5" s="67" t="s">
        <v>67</v>
      </c>
      <c r="E5" s="75">
        <v>153.84</v>
      </c>
      <c r="F5" s="66">
        <f>C5*E5</f>
        <v>17563.912800000002</v>
      </c>
      <c r="G5" s="64">
        <v>14704</v>
      </c>
    </row>
    <row r="6" spans="1:7" ht="105">
      <c r="A6" s="65" t="s">
        <v>180</v>
      </c>
      <c r="B6" s="66" t="s">
        <v>69</v>
      </c>
      <c r="C6" s="75">
        <v>45.95</v>
      </c>
      <c r="D6" s="67" t="s">
        <v>67</v>
      </c>
      <c r="E6" s="75">
        <v>415.58</v>
      </c>
      <c r="F6" s="66">
        <f t="shared" ref="F6:F16" si="0">C6*E6</f>
        <v>19095.901000000002</v>
      </c>
      <c r="G6" s="64">
        <v>10004</v>
      </c>
    </row>
    <row r="7" spans="1:7" ht="90">
      <c r="A7" s="65" t="s">
        <v>181</v>
      </c>
      <c r="B7" s="66" t="s">
        <v>71</v>
      </c>
      <c r="C7" s="75">
        <v>55.7</v>
      </c>
      <c r="D7" s="68" t="s">
        <v>67</v>
      </c>
      <c r="E7" s="75">
        <v>1438.96</v>
      </c>
      <c r="F7" s="66">
        <f t="shared" si="0"/>
        <v>80150.072</v>
      </c>
      <c r="G7" s="64">
        <v>53613</v>
      </c>
    </row>
    <row r="8" spans="1:7" ht="150">
      <c r="A8" s="65" t="s">
        <v>163</v>
      </c>
      <c r="B8" s="66" t="s">
        <v>73</v>
      </c>
      <c r="C8" s="75">
        <v>66.83</v>
      </c>
      <c r="D8" s="68" t="s">
        <v>67</v>
      </c>
      <c r="E8" s="75">
        <v>4858.76</v>
      </c>
      <c r="F8" s="66">
        <f t="shared" si="0"/>
        <v>324710.93080000003</v>
      </c>
      <c r="G8" s="64">
        <v>986717</v>
      </c>
    </row>
    <row r="9" spans="1:7" ht="45">
      <c r="A9" s="65" t="s">
        <v>99</v>
      </c>
      <c r="B9" s="83" t="s">
        <v>75</v>
      </c>
      <c r="C9" s="75">
        <v>54.83</v>
      </c>
      <c r="D9" s="65" t="s">
        <v>22</v>
      </c>
      <c r="E9" s="75">
        <v>184.61</v>
      </c>
      <c r="F9" s="66">
        <f t="shared" si="0"/>
        <v>10122.166300000001</v>
      </c>
      <c r="G9" s="64">
        <v>23161</v>
      </c>
    </row>
    <row r="10" spans="1:7" ht="90">
      <c r="A10" s="65" t="s">
        <v>182</v>
      </c>
      <c r="B10" s="83" t="s">
        <v>183</v>
      </c>
      <c r="C10" s="75">
        <v>164.5</v>
      </c>
      <c r="D10" s="65" t="s">
        <v>67</v>
      </c>
      <c r="E10" s="75">
        <v>877.72</v>
      </c>
      <c r="F10" s="66">
        <f t="shared" si="0"/>
        <v>144384.94</v>
      </c>
      <c r="G10" s="64">
        <v>317100</v>
      </c>
    </row>
    <row r="11" spans="1:7">
      <c r="A11" s="68">
        <v>8</v>
      </c>
      <c r="B11" s="69" t="s">
        <v>76</v>
      </c>
      <c r="C11" s="75"/>
      <c r="D11" s="67"/>
      <c r="E11" s="70"/>
      <c r="F11" s="66"/>
    </row>
    <row r="12" spans="1:7">
      <c r="A12" s="68" t="s">
        <v>77</v>
      </c>
      <c r="B12" s="66" t="s">
        <v>170</v>
      </c>
      <c r="C12" s="75">
        <v>45.95</v>
      </c>
      <c r="D12" s="66" t="s">
        <v>67</v>
      </c>
      <c r="E12" s="66">
        <v>437.55</v>
      </c>
      <c r="F12" s="66">
        <f t="shared" si="0"/>
        <v>20105.422500000001</v>
      </c>
      <c r="G12" s="64">
        <v>10532</v>
      </c>
    </row>
    <row r="13" spans="1:7">
      <c r="A13" s="68" t="s">
        <v>79</v>
      </c>
      <c r="B13" s="66" t="s">
        <v>169</v>
      </c>
      <c r="C13" s="75">
        <v>28.7</v>
      </c>
      <c r="D13" s="66" t="s">
        <v>67</v>
      </c>
      <c r="E13" s="66">
        <v>790.67</v>
      </c>
      <c r="F13" s="66">
        <f t="shared" si="0"/>
        <v>22692.228999999999</v>
      </c>
      <c r="G13" s="64">
        <v>71983</v>
      </c>
    </row>
    <row r="14" spans="1:7">
      <c r="A14" s="68" t="s">
        <v>81</v>
      </c>
      <c r="B14" s="66" t="s">
        <v>171</v>
      </c>
      <c r="C14" s="75">
        <v>55.7</v>
      </c>
      <c r="D14" s="66" t="s">
        <v>67</v>
      </c>
      <c r="E14" s="66">
        <v>712.09</v>
      </c>
      <c r="F14" s="66">
        <f t="shared" si="0"/>
        <v>39663.413</v>
      </c>
      <c r="G14" s="64">
        <v>35377</v>
      </c>
    </row>
    <row r="15" spans="1:7">
      <c r="A15" s="68" t="s">
        <v>83</v>
      </c>
      <c r="B15" s="66" t="s">
        <v>172</v>
      </c>
      <c r="C15" s="75">
        <v>57.4</v>
      </c>
      <c r="D15" s="66" t="s">
        <v>67</v>
      </c>
      <c r="E15" s="66">
        <v>393.4</v>
      </c>
      <c r="F15" s="66">
        <f t="shared" si="0"/>
        <v>22581.16</v>
      </c>
      <c r="G15" s="64">
        <v>68625</v>
      </c>
    </row>
    <row r="16" spans="1:7">
      <c r="A16" s="68" t="s">
        <v>85</v>
      </c>
      <c r="B16" s="66" t="s">
        <v>86</v>
      </c>
      <c r="C16" s="75">
        <v>114</v>
      </c>
      <c r="D16" s="66" t="s">
        <v>67</v>
      </c>
      <c r="E16" s="66">
        <v>177.1</v>
      </c>
      <c r="F16" s="66">
        <f t="shared" si="0"/>
        <v>20189.399999999998</v>
      </c>
      <c r="G16" s="64">
        <v>10983</v>
      </c>
    </row>
    <row r="17" spans="1:6">
      <c r="A17" s="68"/>
      <c r="B17" s="69"/>
      <c r="C17" s="70"/>
      <c r="D17" s="67"/>
      <c r="E17" s="70" t="s">
        <v>35</v>
      </c>
      <c r="F17" s="75">
        <f>SUM(F5:F16)</f>
        <v>721259.54740000004</v>
      </c>
    </row>
    <row r="18" spans="1:6" ht="30">
      <c r="A18" s="68"/>
      <c r="B18" s="69"/>
      <c r="C18" s="70"/>
      <c r="D18" s="67"/>
      <c r="E18" s="66" t="s">
        <v>87</v>
      </c>
      <c r="F18" s="66">
        <f>F17*12/100</f>
        <v>86551.145688000004</v>
      </c>
    </row>
    <row r="19" spans="1:6">
      <c r="A19" s="68"/>
      <c r="B19" s="69"/>
      <c r="C19" s="70"/>
      <c r="D19" s="67"/>
      <c r="E19" s="66"/>
      <c r="F19" s="66">
        <f>F18+F17</f>
        <v>807810.69308800006</v>
      </c>
    </row>
    <row r="20" spans="1:6" ht="30">
      <c r="A20" s="68"/>
      <c r="B20" s="69"/>
      <c r="C20" s="70"/>
      <c r="D20" s="67"/>
      <c r="E20" s="66" t="s">
        <v>88</v>
      </c>
      <c r="F20" s="66">
        <f>F19*1/100</f>
        <v>8078.1069308800006</v>
      </c>
    </row>
    <row r="21" spans="1:6">
      <c r="A21" s="68"/>
      <c r="B21" s="69"/>
      <c r="C21" s="70"/>
      <c r="D21" s="67"/>
      <c r="E21" s="66" t="s">
        <v>35</v>
      </c>
      <c r="F21" s="66">
        <f>F20+F19</f>
        <v>815888.80001888005</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9"/>
  <sheetViews>
    <sheetView topLeftCell="A13" workbookViewId="0">
      <selection activeCell="A24" sqref="A24:XFD27"/>
    </sheetView>
  </sheetViews>
  <sheetFormatPr defaultRowHeight="15"/>
  <cols>
    <col min="1" max="1" width="9" customWidth="1"/>
    <col min="2" max="2" width="46.28515625" customWidth="1"/>
    <col min="3" max="3" width="11.7109375" customWidth="1"/>
    <col min="4" max="4" width="7.7109375" bestFit="1" customWidth="1"/>
    <col min="5" max="5" width="11.5703125" customWidth="1"/>
    <col min="6" max="6" width="14.42578125" customWidth="1"/>
  </cols>
  <sheetData>
    <row r="1" spans="1:6" ht="26.25">
      <c r="A1" s="100" t="s">
        <v>0</v>
      </c>
      <c r="B1" s="101"/>
      <c r="C1" s="101"/>
      <c r="D1" s="101"/>
      <c r="E1" s="101"/>
      <c r="F1" s="101"/>
    </row>
    <row r="2" spans="1:6" ht="25.5">
      <c r="A2" s="98" t="s">
        <v>1</v>
      </c>
      <c r="B2" s="98"/>
      <c r="C2" s="98"/>
      <c r="D2" s="98"/>
      <c r="E2" s="98"/>
      <c r="F2" s="98"/>
    </row>
    <row r="3" spans="1:6" ht="32.25" customHeight="1">
      <c r="A3" s="113" t="s">
        <v>39</v>
      </c>
      <c r="B3" s="113"/>
      <c r="C3" s="113"/>
      <c r="D3" s="113"/>
      <c r="E3" s="113"/>
      <c r="F3" s="113"/>
    </row>
    <row r="4" spans="1:6" ht="31.5">
      <c r="A4" s="1" t="s">
        <v>3</v>
      </c>
      <c r="B4" s="2" t="s">
        <v>4</v>
      </c>
      <c r="C4" s="3" t="s">
        <v>5</v>
      </c>
      <c r="D4" s="4" t="s">
        <v>6</v>
      </c>
      <c r="E4" s="46" t="s">
        <v>7</v>
      </c>
      <c r="F4" s="47" t="s">
        <v>8</v>
      </c>
    </row>
    <row r="5" spans="1:6" ht="31.5">
      <c r="A5" s="5">
        <v>1</v>
      </c>
      <c r="B5" s="6" t="s">
        <v>9</v>
      </c>
      <c r="C5" s="7">
        <v>2</v>
      </c>
      <c r="D5" s="7" t="s">
        <v>10</v>
      </c>
      <c r="E5" s="7">
        <v>330.4</v>
      </c>
      <c r="F5" s="7">
        <f>PRODUCT(C5,E5)</f>
        <v>660.8</v>
      </c>
    </row>
    <row r="6" spans="1:6" ht="173.25">
      <c r="A6" s="5" t="s">
        <v>11</v>
      </c>
      <c r="B6" s="8" t="s">
        <v>12</v>
      </c>
      <c r="C6" s="7">
        <v>48.6</v>
      </c>
      <c r="D6" s="9" t="s">
        <v>13</v>
      </c>
      <c r="E6" s="7">
        <v>153.84</v>
      </c>
      <c r="F6" s="7">
        <v>7476.6240000000007</v>
      </c>
    </row>
    <row r="7" spans="1:6" ht="126">
      <c r="A7" s="5" t="s">
        <v>14</v>
      </c>
      <c r="B7" s="10" t="s">
        <v>15</v>
      </c>
      <c r="C7" s="7">
        <v>16.2</v>
      </c>
      <c r="D7" s="9" t="s">
        <v>13</v>
      </c>
      <c r="E7" s="7">
        <v>415.58</v>
      </c>
      <c r="F7" s="7">
        <v>6727.5359999999991</v>
      </c>
    </row>
    <row r="8" spans="1:6" ht="94.5">
      <c r="A8" s="5" t="s">
        <v>16</v>
      </c>
      <c r="B8" s="11" t="s">
        <v>17</v>
      </c>
      <c r="C8" s="7">
        <v>27</v>
      </c>
      <c r="D8" s="9" t="s">
        <v>13</v>
      </c>
      <c r="E8" s="7">
        <v>1438.96</v>
      </c>
      <c r="F8" s="7">
        <v>38851.919999999998</v>
      </c>
    </row>
    <row r="9" spans="1:6" ht="102">
      <c r="A9" s="5" t="s">
        <v>40</v>
      </c>
      <c r="B9" s="12" t="s">
        <v>19</v>
      </c>
      <c r="C9" s="13">
        <v>27</v>
      </c>
      <c r="D9" s="14" t="s">
        <v>13</v>
      </c>
      <c r="E9" s="15">
        <v>4858.76</v>
      </c>
      <c r="F9" s="16">
        <v>131187</v>
      </c>
    </row>
    <row r="10" spans="1:6" ht="31.5">
      <c r="A10" s="53" t="s">
        <v>41</v>
      </c>
      <c r="B10" s="17" t="s">
        <v>21</v>
      </c>
      <c r="C10" s="18">
        <v>18</v>
      </c>
      <c r="D10" s="18" t="s">
        <v>22</v>
      </c>
      <c r="E10" s="18">
        <v>184.61</v>
      </c>
      <c r="F10" s="19">
        <v>3322.9800000000005</v>
      </c>
    </row>
    <row r="11" spans="1:6" ht="15.75">
      <c r="A11" s="24">
        <v>7</v>
      </c>
      <c r="B11" s="25" t="s">
        <v>26</v>
      </c>
      <c r="C11" s="26"/>
      <c r="D11" s="27"/>
      <c r="E11" s="28"/>
      <c r="F11" s="29"/>
    </row>
    <row r="12" spans="1:6" ht="15.75">
      <c r="A12" s="30"/>
      <c r="B12" s="31" t="s">
        <v>27</v>
      </c>
      <c r="C12" s="7">
        <v>11.61</v>
      </c>
      <c r="D12" s="7" t="s">
        <v>28</v>
      </c>
      <c r="E12" s="7">
        <v>786.44</v>
      </c>
      <c r="F12" s="7">
        <f t="shared" ref="F12:F16" si="0">PRODUCT(C12:E12)</f>
        <v>9130.5684000000001</v>
      </c>
    </row>
    <row r="13" spans="1:6" ht="15.75">
      <c r="A13" s="30"/>
      <c r="B13" s="31" t="s">
        <v>42</v>
      </c>
      <c r="C13" s="7">
        <v>16.2</v>
      </c>
      <c r="D13" s="7" t="s">
        <v>28</v>
      </c>
      <c r="E13" s="7">
        <v>319.88</v>
      </c>
      <c r="F13" s="7">
        <f t="shared" si="0"/>
        <v>5182.0559999999996</v>
      </c>
    </row>
    <row r="14" spans="1:6" ht="15.75">
      <c r="A14" s="30"/>
      <c r="B14" s="7" t="s">
        <v>30</v>
      </c>
      <c r="C14" s="7">
        <v>23.22</v>
      </c>
      <c r="D14" s="7" t="s">
        <v>28</v>
      </c>
      <c r="E14" s="7">
        <v>436.52</v>
      </c>
      <c r="F14" s="7">
        <f t="shared" si="0"/>
        <v>10135.9944</v>
      </c>
    </row>
    <row r="15" spans="1:6" ht="15.75">
      <c r="A15" s="30"/>
      <c r="B15" s="7" t="s">
        <v>31</v>
      </c>
      <c r="C15" s="7">
        <v>27</v>
      </c>
      <c r="D15" s="7" t="s">
        <v>28</v>
      </c>
      <c r="E15" s="7">
        <v>721.18</v>
      </c>
      <c r="F15" s="7">
        <f t="shared" si="0"/>
        <v>19471.859999999997</v>
      </c>
    </row>
    <row r="16" spans="1:6" ht="15.75">
      <c r="A16" s="30"/>
      <c r="B16" s="32" t="s">
        <v>32</v>
      </c>
      <c r="C16" s="7">
        <v>48.41</v>
      </c>
      <c r="D16" s="7" t="s">
        <v>28</v>
      </c>
      <c r="E16" s="9">
        <v>177.1</v>
      </c>
      <c r="F16" s="7">
        <f t="shared" si="0"/>
        <v>8573.4109999999982</v>
      </c>
    </row>
    <row r="17" spans="1:6" ht="18.75">
      <c r="A17" s="30"/>
      <c r="B17" s="30"/>
      <c r="C17" s="84" t="s">
        <v>33</v>
      </c>
      <c r="D17" s="85"/>
      <c r="E17" s="86"/>
      <c r="F17" s="35">
        <f>SUM(F5:F16)</f>
        <v>240720.74979999999</v>
      </c>
    </row>
    <row r="18" spans="1:6" ht="18.75">
      <c r="A18" s="30"/>
      <c r="B18" s="30"/>
      <c r="C18" s="84" t="s">
        <v>34</v>
      </c>
      <c r="D18" s="85"/>
      <c r="E18" s="86"/>
      <c r="F18" s="35">
        <f>F17*12%</f>
        <v>28886.489975999997</v>
      </c>
    </row>
    <row r="19" spans="1:6" ht="18.75">
      <c r="A19" s="30"/>
      <c r="B19" s="30"/>
      <c r="C19" s="84" t="s">
        <v>35</v>
      </c>
      <c r="D19" s="85"/>
      <c r="E19" s="86"/>
      <c r="F19" s="35">
        <f>F17+F18</f>
        <v>269607.23977599997</v>
      </c>
    </row>
    <row r="20" spans="1:6" ht="18.75">
      <c r="A20" s="30"/>
      <c r="B20" s="30"/>
      <c r="C20" s="84" t="s">
        <v>36</v>
      </c>
      <c r="D20" s="85"/>
      <c r="E20" s="86"/>
      <c r="F20" s="35">
        <f>PRODUCT(F19,0.01)</f>
        <v>2696.0723977599996</v>
      </c>
    </row>
    <row r="21" spans="1:6" ht="18.75">
      <c r="A21" s="30"/>
      <c r="B21" s="30"/>
      <c r="C21" s="84" t="s">
        <v>37</v>
      </c>
      <c r="D21" s="85"/>
      <c r="E21" s="86"/>
      <c r="F21" s="35">
        <f>SUM(F19:F20)</f>
        <v>272303.31217375997</v>
      </c>
    </row>
    <row r="22" spans="1:6" ht="21">
      <c r="A22" s="30"/>
      <c r="B22" s="30"/>
      <c r="C22" s="84" t="s">
        <v>43</v>
      </c>
      <c r="D22" s="85"/>
      <c r="E22" s="86"/>
      <c r="F22" s="34">
        <v>3000</v>
      </c>
    </row>
    <row r="23" spans="1:6" ht="21">
      <c r="A23" s="30"/>
      <c r="B23" s="30"/>
      <c r="C23" s="84" t="s">
        <v>33</v>
      </c>
      <c r="D23" s="85"/>
      <c r="E23" s="86"/>
      <c r="F23" s="34">
        <f>F21+F22</f>
        <v>275303.31217375997</v>
      </c>
    </row>
    <row r="24" spans="1:6" ht="18.75">
      <c r="A24" s="36"/>
      <c r="B24" s="36"/>
      <c r="C24" s="37"/>
      <c r="D24" s="37"/>
      <c r="E24" s="37"/>
      <c r="F24" s="38"/>
    </row>
    <row r="25" spans="1:6" ht="15.75">
      <c r="A25" s="39"/>
      <c r="B25" s="40"/>
      <c r="C25" s="40"/>
      <c r="D25" s="40"/>
      <c r="E25" s="40"/>
      <c r="F25" s="40"/>
    </row>
    <row r="26" spans="1:6" ht="15.75">
      <c r="A26" s="39"/>
      <c r="B26" s="40"/>
      <c r="C26" s="40"/>
      <c r="D26" s="40"/>
      <c r="E26" s="41"/>
      <c r="F26" s="40"/>
    </row>
    <row r="27" spans="1:6" ht="21">
      <c r="A27" s="39"/>
      <c r="B27" s="42"/>
      <c r="C27" s="43"/>
      <c r="D27" s="43"/>
      <c r="E27" s="43"/>
      <c r="F27" s="42"/>
    </row>
    <row r="28" spans="1:6" ht="21">
      <c r="A28" s="39"/>
      <c r="B28" s="42"/>
      <c r="C28" s="43"/>
      <c r="D28" s="43"/>
      <c r="E28" s="43"/>
      <c r="F28" s="42"/>
    </row>
    <row r="29" spans="1:6" ht="15.75">
      <c r="A29" s="44"/>
      <c r="C29" s="45"/>
      <c r="D29" s="45"/>
      <c r="E29" s="45"/>
      <c r="F29" s="45"/>
    </row>
    <row r="30" spans="1:6" ht="15.75">
      <c r="A30" s="44"/>
      <c r="C30" s="45"/>
      <c r="D30" s="45"/>
      <c r="E30" s="45"/>
      <c r="F30" s="45"/>
    </row>
    <row r="31" spans="1:6" ht="15.75">
      <c r="A31" s="44"/>
      <c r="C31" s="45"/>
      <c r="D31" s="45"/>
      <c r="E31" s="45"/>
      <c r="F31" s="45"/>
    </row>
    <row r="32" spans="1:6" ht="15.75">
      <c r="A32" s="44"/>
      <c r="C32" s="45"/>
      <c r="D32" s="45"/>
      <c r="E32" s="45"/>
      <c r="F32" s="45"/>
    </row>
    <row r="33" spans="1:6" ht="15.75">
      <c r="A33" s="44"/>
      <c r="C33" s="45"/>
      <c r="D33" s="45"/>
      <c r="E33" s="45"/>
      <c r="F33" s="45"/>
    </row>
    <row r="34" spans="1:6" ht="15.75">
      <c r="A34" s="44"/>
      <c r="C34" s="45"/>
      <c r="D34" s="45"/>
      <c r="E34" s="45"/>
      <c r="F34" s="45"/>
    </row>
    <row r="35" spans="1:6" ht="15.75">
      <c r="A35" s="44"/>
      <c r="C35" s="45"/>
      <c r="D35" s="45"/>
      <c r="E35" s="45"/>
      <c r="F35" s="45"/>
    </row>
    <row r="36" spans="1:6" ht="15.75">
      <c r="A36" s="44"/>
      <c r="C36" s="45"/>
      <c r="D36" s="45"/>
      <c r="E36" s="45"/>
      <c r="F36" s="45"/>
    </row>
    <row r="37" spans="1:6" ht="15.75">
      <c r="A37" s="44"/>
      <c r="C37" s="45"/>
      <c r="D37" s="45"/>
      <c r="E37" s="45"/>
      <c r="F37" s="45"/>
    </row>
    <row r="38" spans="1:6" ht="15.75">
      <c r="A38" s="44"/>
      <c r="C38" s="45"/>
      <c r="D38" s="45"/>
      <c r="E38" s="45"/>
      <c r="F38" s="45"/>
    </row>
    <row r="39" spans="1:6">
      <c r="C39" s="45"/>
      <c r="D39" s="45"/>
      <c r="E39" s="45"/>
      <c r="F39" s="45"/>
    </row>
    <row r="40" spans="1:6">
      <c r="C40" s="45"/>
      <c r="D40" s="45"/>
      <c r="E40" s="45"/>
      <c r="F40" s="45"/>
    </row>
    <row r="41" spans="1:6">
      <c r="C41" s="45"/>
      <c r="D41" s="45"/>
      <c r="E41" s="45"/>
      <c r="F41" s="45"/>
    </row>
    <row r="42" spans="1:6">
      <c r="C42" s="45"/>
      <c r="D42" s="45"/>
      <c r="E42" s="45"/>
      <c r="F42" s="45"/>
    </row>
    <row r="43" spans="1:6">
      <c r="C43" s="45"/>
      <c r="D43" s="45"/>
      <c r="E43" s="45"/>
      <c r="F43" s="45"/>
    </row>
    <row r="44" spans="1:6">
      <c r="C44" s="45"/>
      <c r="D44" s="45"/>
      <c r="E44" s="45"/>
      <c r="F44" s="45"/>
    </row>
    <row r="45" spans="1:6">
      <c r="C45" s="45"/>
      <c r="D45" s="45"/>
      <c r="E45" s="45"/>
      <c r="F45" s="45"/>
    </row>
    <row r="46" spans="1:6">
      <c r="C46" s="45"/>
      <c r="D46" s="45"/>
      <c r="E46" s="45"/>
      <c r="F46" s="45"/>
    </row>
    <row r="47" spans="1:6">
      <c r="C47" s="45"/>
      <c r="D47" s="45"/>
      <c r="E47" s="45"/>
      <c r="F47" s="45"/>
    </row>
    <row r="48" spans="1:6">
      <c r="C48" s="45"/>
      <c r="D48" s="45"/>
      <c r="E48" s="45"/>
      <c r="F48" s="45"/>
    </row>
    <row r="49" spans="3:6">
      <c r="C49" s="45"/>
      <c r="D49" s="45"/>
      <c r="E49" s="45"/>
      <c r="F49" s="45"/>
    </row>
    <row r="50" spans="3:6">
      <c r="C50" s="45"/>
      <c r="D50" s="45"/>
      <c r="E50" s="45"/>
      <c r="F50" s="45"/>
    </row>
    <row r="51" spans="3:6">
      <c r="C51" s="45"/>
      <c r="D51" s="45"/>
      <c r="E51" s="45"/>
      <c r="F51" s="45"/>
    </row>
    <row r="52" spans="3:6">
      <c r="C52" s="45"/>
      <c r="D52" s="45"/>
      <c r="E52" s="45"/>
      <c r="F52" s="45"/>
    </row>
    <row r="53" spans="3:6">
      <c r="C53" s="45"/>
      <c r="D53" s="45"/>
      <c r="E53" s="45"/>
      <c r="F53" s="45"/>
    </row>
    <row r="54" spans="3:6">
      <c r="C54" s="45"/>
      <c r="D54" s="45"/>
      <c r="E54" s="45"/>
      <c r="F54" s="45"/>
    </row>
    <row r="55" spans="3:6">
      <c r="C55" s="45"/>
      <c r="D55" s="45"/>
      <c r="E55" s="45"/>
      <c r="F55" s="45"/>
    </row>
    <row r="56" spans="3:6">
      <c r="C56" s="45"/>
      <c r="D56" s="45"/>
      <c r="E56" s="45"/>
      <c r="F56" s="45"/>
    </row>
    <row r="57" spans="3:6">
      <c r="C57" s="45"/>
      <c r="D57" s="45"/>
      <c r="E57" s="45"/>
      <c r="F57" s="45"/>
    </row>
    <row r="58" spans="3:6">
      <c r="C58" s="45"/>
      <c r="D58" s="45"/>
      <c r="E58" s="45"/>
      <c r="F58" s="45"/>
    </row>
    <row r="59" spans="3:6">
      <c r="C59" s="45"/>
      <c r="D59" s="45"/>
      <c r="E59" s="45"/>
      <c r="F59" s="45"/>
    </row>
  </sheetData>
  <mergeCells count="10">
    <mergeCell ref="C20:E20"/>
    <mergeCell ref="C21:E21"/>
    <mergeCell ref="C22:E22"/>
    <mergeCell ref="C23:E23"/>
    <mergeCell ref="C19:E19"/>
    <mergeCell ref="A1:F1"/>
    <mergeCell ref="A2:F2"/>
    <mergeCell ref="A3:F3"/>
    <mergeCell ref="C17:E17"/>
    <mergeCell ref="C18:E18"/>
  </mergeCell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9.14062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48" customHeight="1">
      <c r="A3" s="114" t="s">
        <v>184</v>
      </c>
      <c r="B3" s="115"/>
      <c r="C3" s="115"/>
      <c r="D3" s="115"/>
      <c r="E3" s="115"/>
      <c r="F3" s="116"/>
    </row>
    <row r="4" spans="1:7">
      <c r="A4" s="27" t="s">
        <v>59</v>
      </c>
      <c r="B4" s="27" t="s">
        <v>60</v>
      </c>
      <c r="C4" s="27" t="s">
        <v>61</v>
      </c>
      <c r="D4" s="27" t="s">
        <v>6</v>
      </c>
      <c r="E4" s="27" t="s">
        <v>62</v>
      </c>
      <c r="F4" s="27" t="s">
        <v>63</v>
      </c>
    </row>
    <row r="5" spans="1:7" ht="75">
      <c r="A5" s="65" t="s">
        <v>162</v>
      </c>
      <c r="B5" s="66" t="s">
        <v>143</v>
      </c>
      <c r="C5" s="75">
        <v>135</v>
      </c>
      <c r="D5" s="67" t="s">
        <v>67</v>
      </c>
      <c r="E5" s="75">
        <v>153.84</v>
      </c>
      <c r="F5" s="66">
        <f>C5*E5</f>
        <v>20768.400000000001</v>
      </c>
      <c r="G5" s="64">
        <v>14704</v>
      </c>
    </row>
    <row r="6" spans="1:7" ht="105">
      <c r="A6" s="65" t="s">
        <v>180</v>
      </c>
      <c r="B6" s="66" t="s">
        <v>69</v>
      </c>
      <c r="C6" s="75">
        <v>38.94</v>
      </c>
      <c r="D6" s="67" t="s">
        <v>67</v>
      </c>
      <c r="E6" s="75">
        <v>415.58</v>
      </c>
      <c r="F6" s="66">
        <f t="shared" ref="F6:F16" si="0">C6*E6</f>
        <v>16182.685199999998</v>
      </c>
      <c r="G6" s="64">
        <v>10004</v>
      </c>
    </row>
    <row r="7" spans="1:7" ht="90">
      <c r="A7" s="65" t="s">
        <v>181</v>
      </c>
      <c r="B7" s="66" t="s">
        <v>71</v>
      </c>
      <c r="C7" s="75">
        <v>64.900000000000006</v>
      </c>
      <c r="D7" s="68" t="s">
        <v>67</v>
      </c>
      <c r="E7" s="75">
        <v>1336.28</v>
      </c>
      <c r="F7" s="66">
        <f t="shared" si="0"/>
        <v>86724.572</v>
      </c>
      <c r="G7" s="64">
        <v>53613</v>
      </c>
    </row>
    <row r="8" spans="1:7" ht="150">
      <c r="A8" s="65" t="s">
        <v>163</v>
      </c>
      <c r="B8" s="66" t="s">
        <v>73</v>
      </c>
      <c r="C8" s="75">
        <v>77.88</v>
      </c>
      <c r="D8" s="68" t="s">
        <v>67</v>
      </c>
      <c r="E8" s="75">
        <v>4858.76</v>
      </c>
      <c r="F8" s="66">
        <f t="shared" si="0"/>
        <v>378400.22879999998</v>
      </c>
      <c r="G8" s="64">
        <v>986717</v>
      </c>
    </row>
    <row r="9" spans="1:7" ht="45">
      <c r="A9" s="65" t="s">
        <v>99</v>
      </c>
      <c r="B9" s="83" t="s">
        <v>75</v>
      </c>
      <c r="C9" s="75">
        <v>51.11</v>
      </c>
      <c r="D9" s="65" t="s">
        <v>22</v>
      </c>
      <c r="E9" s="75">
        <v>184.61</v>
      </c>
      <c r="F9" s="66">
        <f t="shared" si="0"/>
        <v>9435.4171000000006</v>
      </c>
      <c r="G9" s="64">
        <v>23161</v>
      </c>
    </row>
    <row r="10" spans="1:7" ht="90">
      <c r="A10" s="65" t="s">
        <v>182</v>
      </c>
      <c r="B10" s="83" t="s">
        <v>183</v>
      </c>
      <c r="C10" s="75">
        <v>204.46</v>
      </c>
      <c r="D10" s="65" t="s">
        <v>67</v>
      </c>
      <c r="E10" s="75">
        <v>877.72</v>
      </c>
      <c r="F10" s="66">
        <f t="shared" si="0"/>
        <v>179458.6312</v>
      </c>
      <c r="G10" s="64">
        <v>317100</v>
      </c>
    </row>
    <row r="11" spans="1:7">
      <c r="A11" s="68">
        <v>8</v>
      </c>
      <c r="B11" s="69" t="s">
        <v>76</v>
      </c>
      <c r="C11" s="75"/>
      <c r="D11" s="67"/>
      <c r="E11" s="70"/>
      <c r="F11" s="66"/>
    </row>
    <row r="12" spans="1:7">
      <c r="A12" s="68" t="s">
        <v>77</v>
      </c>
      <c r="B12" s="66" t="s">
        <v>170</v>
      </c>
      <c r="C12" s="75">
        <v>38.94</v>
      </c>
      <c r="D12" s="66" t="s">
        <v>67</v>
      </c>
      <c r="E12" s="66">
        <v>437.55</v>
      </c>
      <c r="F12" s="66">
        <f t="shared" si="0"/>
        <v>17038.197</v>
      </c>
      <c r="G12" s="64">
        <v>10532</v>
      </c>
    </row>
    <row r="13" spans="1:7">
      <c r="A13" s="68" t="s">
        <v>79</v>
      </c>
      <c r="B13" s="66" t="s">
        <v>169</v>
      </c>
      <c r="C13" s="75">
        <v>33.450000000000003</v>
      </c>
      <c r="D13" s="66" t="s">
        <v>67</v>
      </c>
      <c r="E13" s="66">
        <v>790.67</v>
      </c>
      <c r="F13" s="66">
        <f t="shared" si="0"/>
        <v>26447.911500000002</v>
      </c>
      <c r="G13" s="64">
        <v>71983</v>
      </c>
    </row>
    <row r="14" spans="1:7">
      <c r="A14" s="68" t="s">
        <v>81</v>
      </c>
      <c r="B14" s="66" t="s">
        <v>171</v>
      </c>
      <c r="C14" s="75">
        <v>64.900000000000006</v>
      </c>
      <c r="D14" s="66" t="s">
        <v>67</v>
      </c>
      <c r="E14" s="66">
        <v>712.09</v>
      </c>
      <c r="F14" s="66">
        <f t="shared" si="0"/>
        <v>46214.641000000003</v>
      </c>
      <c r="G14" s="64">
        <v>35377</v>
      </c>
    </row>
    <row r="15" spans="1:7">
      <c r="A15" s="68" t="s">
        <v>83</v>
      </c>
      <c r="B15" s="66" t="s">
        <v>172</v>
      </c>
      <c r="C15" s="75">
        <v>66.900000000000006</v>
      </c>
      <c r="D15" s="66" t="s">
        <v>67</v>
      </c>
      <c r="E15" s="66">
        <v>393.4</v>
      </c>
      <c r="F15" s="66">
        <f t="shared" si="0"/>
        <v>26318.46</v>
      </c>
      <c r="G15" s="64">
        <v>68625</v>
      </c>
    </row>
    <row r="16" spans="1:7">
      <c r="A16" s="68" t="s">
        <v>85</v>
      </c>
      <c r="B16" s="66" t="s">
        <v>86</v>
      </c>
      <c r="C16" s="75">
        <v>102</v>
      </c>
      <c r="D16" s="66" t="s">
        <v>67</v>
      </c>
      <c r="E16" s="66">
        <v>177.1</v>
      </c>
      <c r="F16" s="66">
        <f t="shared" si="0"/>
        <v>18064.2</v>
      </c>
      <c r="G16" s="64">
        <v>10983</v>
      </c>
    </row>
    <row r="17" spans="1:6">
      <c r="A17" s="68"/>
      <c r="B17" s="69"/>
      <c r="C17" s="70"/>
      <c r="D17" s="67"/>
      <c r="E17" s="70" t="s">
        <v>35</v>
      </c>
      <c r="F17" s="75">
        <f>SUM(F5:F16)</f>
        <v>825053.34380000015</v>
      </c>
    </row>
    <row r="18" spans="1:6" ht="30">
      <c r="A18" s="68"/>
      <c r="B18" s="69"/>
      <c r="C18" s="70"/>
      <c r="D18" s="67"/>
      <c r="E18" s="66" t="s">
        <v>87</v>
      </c>
      <c r="F18" s="66">
        <f>F17*12/100</f>
        <v>99006.401256000026</v>
      </c>
    </row>
    <row r="19" spans="1:6">
      <c r="A19" s="68"/>
      <c r="B19" s="69"/>
      <c r="C19" s="70"/>
      <c r="D19" s="67"/>
      <c r="E19" s="66"/>
      <c r="F19" s="66">
        <f>F18+F17</f>
        <v>924059.74505600019</v>
      </c>
    </row>
    <row r="20" spans="1:6" ht="30">
      <c r="A20" s="68"/>
      <c r="B20" s="69"/>
      <c r="C20" s="70"/>
      <c r="D20" s="67"/>
      <c r="E20" s="66" t="s">
        <v>88</v>
      </c>
      <c r="F20" s="66">
        <f>F19*1/100</f>
        <v>9240.5974505600025</v>
      </c>
    </row>
    <row r="21" spans="1:6">
      <c r="A21" s="68"/>
      <c r="B21" s="69"/>
      <c r="C21" s="70"/>
      <c r="D21" s="67"/>
      <c r="E21" s="66" t="s">
        <v>35</v>
      </c>
      <c r="F21" s="66">
        <f>F20+F19</f>
        <v>933300.34250656015</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9.14062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48" customHeight="1">
      <c r="A3" s="114" t="s">
        <v>185</v>
      </c>
      <c r="B3" s="115"/>
      <c r="C3" s="115"/>
      <c r="D3" s="115"/>
      <c r="E3" s="115"/>
      <c r="F3" s="116"/>
    </row>
    <row r="4" spans="1:7">
      <c r="A4" s="27" t="s">
        <v>59</v>
      </c>
      <c r="B4" s="27" t="s">
        <v>60</v>
      </c>
      <c r="C4" s="27" t="s">
        <v>61</v>
      </c>
      <c r="D4" s="27" t="s">
        <v>6</v>
      </c>
      <c r="E4" s="27" t="s">
        <v>62</v>
      </c>
      <c r="F4" s="27" t="s">
        <v>63</v>
      </c>
    </row>
    <row r="5" spans="1:7" ht="75">
      <c r="A5" s="65" t="s">
        <v>162</v>
      </c>
      <c r="B5" s="66" t="s">
        <v>143</v>
      </c>
      <c r="C5" s="75">
        <v>80.95</v>
      </c>
      <c r="D5" s="67" t="s">
        <v>67</v>
      </c>
      <c r="E5" s="75">
        <v>153.84</v>
      </c>
      <c r="F5" s="66">
        <f>C5*E5</f>
        <v>12453.348</v>
      </c>
      <c r="G5" s="64">
        <v>14704</v>
      </c>
    </row>
    <row r="6" spans="1:7" ht="105">
      <c r="A6" s="65" t="s">
        <v>180</v>
      </c>
      <c r="B6" s="66" t="s">
        <v>69</v>
      </c>
      <c r="C6" s="75">
        <v>24.78</v>
      </c>
      <c r="D6" s="67" t="s">
        <v>67</v>
      </c>
      <c r="E6" s="75">
        <v>415.58</v>
      </c>
      <c r="F6" s="66">
        <f t="shared" ref="F6:F16" si="0">C6*E6</f>
        <v>10298.072400000001</v>
      </c>
      <c r="G6" s="64">
        <v>10004</v>
      </c>
    </row>
    <row r="7" spans="1:7" ht="90">
      <c r="A7" s="65" t="s">
        <v>181</v>
      </c>
      <c r="B7" s="66" t="s">
        <v>71</v>
      </c>
      <c r="C7" s="75">
        <v>41.3</v>
      </c>
      <c r="D7" s="68" t="s">
        <v>67</v>
      </c>
      <c r="E7" s="75">
        <v>1336.28</v>
      </c>
      <c r="F7" s="66">
        <f t="shared" si="0"/>
        <v>55188.363999999994</v>
      </c>
      <c r="G7" s="64">
        <v>53613</v>
      </c>
    </row>
    <row r="8" spans="1:7" ht="150">
      <c r="A8" s="65" t="s">
        <v>163</v>
      </c>
      <c r="B8" s="66" t="s">
        <v>73</v>
      </c>
      <c r="C8" s="75">
        <v>49.56</v>
      </c>
      <c r="D8" s="68" t="s">
        <v>67</v>
      </c>
      <c r="E8" s="75">
        <v>4858.76</v>
      </c>
      <c r="F8" s="66">
        <f t="shared" si="0"/>
        <v>240800.14560000002</v>
      </c>
      <c r="G8" s="64">
        <v>986717</v>
      </c>
    </row>
    <row r="9" spans="1:7" ht="45">
      <c r="A9" s="65" t="s">
        <v>99</v>
      </c>
      <c r="B9" s="83" t="s">
        <v>75</v>
      </c>
      <c r="C9" s="75">
        <v>32.53</v>
      </c>
      <c r="D9" s="65" t="s">
        <v>22</v>
      </c>
      <c r="E9" s="75">
        <v>184.61</v>
      </c>
      <c r="F9" s="66">
        <f t="shared" si="0"/>
        <v>6005.3633000000009</v>
      </c>
      <c r="G9" s="64">
        <v>23161</v>
      </c>
    </row>
    <row r="10" spans="1:7" ht="90">
      <c r="A10" s="65" t="s">
        <v>182</v>
      </c>
      <c r="B10" s="83" t="s">
        <v>183</v>
      </c>
      <c r="C10" s="75">
        <v>130.11000000000001</v>
      </c>
      <c r="D10" s="65" t="s">
        <v>67</v>
      </c>
      <c r="E10" s="75">
        <v>877.72</v>
      </c>
      <c r="F10" s="66">
        <f t="shared" si="0"/>
        <v>114200.14920000001</v>
      </c>
      <c r="G10" s="64">
        <v>317100</v>
      </c>
    </row>
    <row r="11" spans="1:7">
      <c r="A11" s="68">
        <v>8</v>
      </c>
      <c r="B11" s="69" t="s">
        <v>76</v>
      </c>
      <c r="C11" s="75"/>
      <c r="D11" s="67"/>
      <c r="E11" s="70"/>
      <c r="F11" s="66"/>
    </row>
    <row r="12" spans="1:7">
      <c r="A12" s="68" t="s">
        <v>77</v>
      </c>
      <c r="B12" s="66" t="s">
        <v>170</v>
      </c>
      <c r="C12" s="75">
        <v>24.78</v>
      </c>
      <c r="D12" s="66" t="s">
        <v>67</v>
      </c>
      <c r="E12" s="66">
        <v>437.55</v>
      </c>
      <c r="F12" s="66">
        <f t="shared" si="0"/>
        <v>10842.489000000001</v>
      </c>
      <c r="G12" s="64">
        <v>10532</v>
      </c>
    </row>
    <row r="13" spans="1:7">
      <c r="A13" s="68" t="s">
        <v>79</v>
      </c>
      <c r="B13" s="66" t="s">
        <v>169</v>
      </c>
      <c r="C13" s="75">
        <v>21.28</v>
      </c>
      <c r="D13" s="66" t="s">
        <v>67</v>
      </c>
      <c r="E13" s="66">
        <v>790.67</v>
      </c>
      <c r="F13" s="66">
        <f t="shared" si="0"/>
        <v>16825.457600000002</v>
      </c>
      <c r="G13" s="64">
        <v>71983</v>
      </c>
    </row>
    <row r="14" spans="1:7">
      <c r="A14" s="68" t="s">
        <v>81</v>
      </c>
      <c r="B14" s="66" t="s">
        <v>171</v>
      </c>
      <c r="C14" s="75">
        <v>41.3</v>
      </c>
      <c r="D14" s="66" t="s">
        <v>67</v>
      </c>
      <c r="E14" s="66">
        <v>712.09</v>
      </c>
      <c r="F14" s="66">
        <f t="shared" si="0"/>
        <v>29409.316999999999</v>
      </c>
      <c r="G14" s="64">
        <v>35377</v>
      </c>
    </row>
    <row r="15" spans="1:7">
      <c r="A15" s="68" t="s">
        <v>83</v>
      </c>
      <c r="B15" s="66" t="s">
        <v>172</v>
      </c>
      <c r="C15" s="75">
        <v>42.57</v>
      </c>
      <c r="D15" s="66" t="s">
        <v>67</v>
      </c>
      <c r="E15" s="66">
        <v>393.4</v>
      </c>
      <c r="F15" s="66">
        <f t="shared" si="0"/>
        <v>16747.038</v>
      </c>
      <c r="G15" s="64">
        <v>68625</v>
      </c>
    </row>
    <row r="16" spans="1:7">
      <c r="A16" s="68" t="s">
        <v>85</v>
      </c>
      <c r="B16" s="66" t="s">
        <v>86</v>
      </c>
      <c r="C16" s="75">
        <v>80.95</v>
      </c>
      <c r="D16" s="66" t="s">
        <v>67</v>
      </c>
      <c r="E16" s="66">
        <v>177.1</v>
      </c>
      <c r="F16" s="66">
        <f t="shared" si="0"/>
        <v>14336.245000000001</v>
      </c>
      <c r="G16" s="64">
        <v>10983</v>
      </c>
    </row>
    <row r="17" spans="1:6">
      <c r="A17" s="68"/>
      <c r="B17" s="69"/>
      <c r="C17" s="70"/>
      <c r="D17" s="67"/>
      <c r="E17" s="70" t="s">
        <v>35</v>
      </c>
      <c r="F17" s="75">
        <f>SUM(F5:F16)</f>
        <v>527105.98910000012</v>
      </c>
    </row>
    <row r="18" spans="1:6" ht="30">
      <c r="A18" s="68"/>
      <c r="B18" s="69"/>
      <c r="C18" s="70"/>
      <c r="D18" s="67"/>
      <c r="E18" s="66" t="s">
        <v>87</v>
      </c>
      <c r="F18" s="66">
        <f>F17*12/100</f>
        <v>63252.718692000017</v>
      </c>
    </row>
    <row r="19" spans="1:6">
      <c r="A19" s="68"/>
      <c r="B19" s="69"/>
      <c r="C19" s="70"/>
      <c r="D19" s="67"/>
      <c r="E19" s="66"/>
      <c r="F19" s="66">
        <f>F18+F17</f>
        <v>590358.70779200015</v>
      </c>
    </row>
    <row r="20" spans="1:6" ht="30">
      <c r="A20" s="68"/>
      <c r="B20" s="69"/>
      <c r="C20" s="70"/>
      <c r="D20" s="67"/>
      <c r="E20" s="66" t="s">
        <v>88</v>
      </c>
      <c r="F20" s="66">
        <f>F19*1/100</f>
        <v>5903.5870779200013</v>
      </c>
    </row>
    <row r="21" spans="1:6">
      <c r="A21" s="68"/>
      <c r="B21" s="69"/>
      <c r="C21" s="70"/>
      <c r="D21" s="67"/>
      <c r="E21" s="66" t="s">
        <v>35</v>
      </c>
      <c r="F21" s="66">
        <f>F20+F19</f>
        <v>596262.29486992012</v>
      </c>
    </row>
  </sheetData>
  <mergeCells count="3">
    <mergeCell ref="A1:F1"/>
    <mergeCell ref="A2:F2"/>
    <mergeCell ref="A3:F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21"/>
  <sheetViews>
    <sheetView tabSelected="1" topLeftCell="A10" workbookViewId="0">
      <selection activeCell="J19" sqref="J19"/>
    </sheetView>
  </sheetViews>
  <sheetFormatPr defaultRowHeight="15"/>
  <cols>
    <col min="1" max="1" width="9.140625" style="71"/>
    <col min="2" max="2" width="42.85546875" style="72" customWidth="1"/>
    <col min="3" max="3" width="9.140625" style="64"/>
    <col min="4" max="4" width="9.140625" style="73"/>
    <col min="5" max="5" width="9.7109375" style="64" bestFit="1" customWidth="1"/>
    <col min="6" max="6" width="16.42578125" style="74" customWidth="1"/>
    <col min="7" max="7" width="9.140625" style="64" hidden="1" customWidth="1"/>
    <col min="8" max="16384" width="9.140625" style="64"/>
  </cols>
  <sheetData>
    <row r="1" spans="1:7" ht="18.75">
      <c r="A1" s="105" t="s">
        <v>56</v>
      </c>
      <c r="B1" s="105"/>
      <c r="C1" s="105"/>
      <c r="D1" s="105"/>
      <c r="E1" s="105"/>
      <c r="F1" s="105"/>
    </row>
    <row r="2" spans="1:7" ht="18.75">
      <c r="A2" s="105" t="s">
        <v>57</v>
      </c>
      <c r="B2" s="105"/>
      <c r="C2" s="105"/>
      <c r="D2" s="105"/>
      <c r="E2" s="105"/>
      <c r="F2" s="105"/>
    </row>
    <row r="3" spans="1:7" ht="48" customHeight="1">
      <c r="A3" s="114" t="s">
        <v>186</v>
      </c>
      <c r="B3" s="115"/>
      <c r="C3" s="115"/>
      <c r="D3" s="115"/>
      <c r="E3" s="115"/>
      <c r="F3" s="116"/>
    </row>
    <row r="4" spans="1:7">
      <c r="A4" s="27" t="s">
        <v>59</v>
      </c>
      <c r="B4" s="27" t="s">
        <v>60</v>
      </c>
      <c r="C4" s="27" t="s">
        <v>61</v>
      </c>
      <c r="D4" s="27" t="s">
        <v>6</v>
      </c>
      <c r="E4" s="27" t="s">
        <v>62</v>
      </c>
      <c r="F4" s="27" t="s">
        <v>63</v>
      </c>
    </row>
    <row r="5" spans="1:7" ht="75">
      <c r="A5" s="65" t="s">
        <v>162</v>
      </c>
      <c r="B5" s="66" t="s">
        <v>143</v>
      </c>
      <c r="C5" s="75">
        <v>42.12</v>
      </c>
      <c r="D5" s="67" t="s">
        <v>67</v>
      </c>
      <c r="E5" s="75">
        <v>153.84</v>
      </c>
      <c r="F5" s="66">
        <f>C5*E5</f>
        <v>6479.7407999999996</v>
      </c>
      <c r="G5" s="64">
        <v>14704</v>
      </c>
    </row>
    <row r="6" spans="1:7" ht="105">
      <c r="A6" s="65" t="s">
        <v>180</v>
      </c>
      <c r="B6" s="66" t="s">
        <v>69</v>
      </c>
      <c r="C6" s="75">
        <v>14.87</v>
      </c>
      <c r="D6" s="67" t="s">
        <v>67</v>
      </c>
      <c r="E6" s="75">
        <v>415.58</v>
      </c>
      <c r="F6" s="66">
        <f t="shared" ref="F6:F16" si="0">C6*E6</f>
        <v>6179.6745999999994</v>
      </c>
      <c r="G6" s="64">
        <v>10004</v>
      </c>
    </row>
    <row r="7" spans="1:7" ht="90">
      <c r="A7" s="65" t="s">
        <v>181</v>
      </c>
      <c r="B7" s="66" t="s">
        <v>71</v>
      </c>
      <c r="C7" s="75">
        <v>24.78</v>
      </c>
      <c r="D7" s="68" t="s">
        <v>67</v>
      </c>
      <c r="E7" s="75">
        <v>1336.28</v>
      </c>
      <c r="F7" s="66">
        <f t="shared" si="0"/>
        <v>33113.018400000001</v>
      </c>
      <c r="G7" s="64">
        <v>53613</v>
      </c>
    </row>
    <row r="8" spans="1:7" ht="150">
      <c r="A8" s="65" t="s">
        <v>163</v>
      </c>
      <c r="B8" s="66" t="s">
        <v>73</v>
      </c>
      <c r="C8" s="75">
        <v>29.73</v>
      </c>
      <c r="D8" s="68" t="s">
        <v>67</v>
      </c>
      <c r="E8" s="75">
        <v>4858.76</v>
      </c>
      <c r="F8" s="66">
        <f t="shared" si="0"/>
        <v>144450.93480000002</v>
      </c>
      <c r="G8" s="64">
        <v>986717</v>
      </c>
    </row>
    <row r="9" spans="1:7" ht="45">
      <c r="A9" s="65" t="s">
        <v>99</v>
      </c>
      <c r="B9" s="83" t="s">
        <v>75</v>
      </c>
      <c r="C9" s="75">
        <v>16.260000000000002</v>
      </c>
      <c r="D9" s="65" t="s">
        <v>22</v>
      </c>
      <c r="E9" s="75">
        <v>184.61</v>
      </c>
      <c r="F9" s="66">
        <f t="shared" si="0"/>
        <v>3001.7586000000006</v>
      </c>
      <c r="G9" s="64">
        <v>23161</v>
      </c>
    </row>
    <row r="10" spans="1:7" ht="90">
      <c r="A10" s="65" t="s">
        <v>182</v>
      </c>
      <c r="B10" s="83" t="s">
        <v>183</v>
      </c>
      <c r="C10" s="75">
        <v>81.319999999999993</v>
      </c>
      <c r="D10" s="65" t="s">
        <v>67</v>
      </c>
      <c r="E10" s="75">
        <v>877.72</v>
      </c>
      <c r="F10" s="66">
        <f t="shared" si="0"/>
        <v>71376.190399999992</v>
      </c>
      <c r="G10" s="64">
        <v>317100</v>
      </c>
    </row>
    <row r="11" spans="1:7">
      <c r="A11" s="68">
        <v>8</v>
      </c>
      <c r="B11" s="69" t="s">
        <v>76</v>
      </c>
      <c r="C11" s="75"/>
      <c r="D11" s="67"/>
      <c r="E11" s="70"/>
      <c r="F11" s="66"/>
    </row>
    <row r="12" spans="1:7">
      <c r="A12" s="68" t="s">
        <v>77</v>
      </c>
      <c r="B12" s="66" t="s">
        <v>170</v>
      </c>
      <c r="C12" s="75">
        <v>14.87</v>
      </c>
      <c r="D12" s="66" t="s">
        <v>67</v>
      </c>
      <c r="E12" s="66">
        <v>437.55</v>
      </c>
      <c r="F12" s="66">
        <f t="shared" si="0"/>
        <v>6506.3684999999996</v>
      </c>
      <c r="G12" s="64">
        <v>10532</v>
      </c>
    </row>
    <row r="13" spans="1:7">
      <c r="A13" s="68" t="s">
        <v>79</v>
      </c>
      <c r="B13" s="66" t="s">
        <v>169</v>
      </c>
      <c r="C13" s="75">
        <v>12.77</v>
      </c>
      <c r="D13" s="66" t="s">
        <v>67</v>
      </c>
      <c r="E13" s="66">
        <v>790.67</v>
      </c>
      <c r="F13" s="66">
        <f t="shared" si="0"/>
        <v>10096.855899999999</v>
      </c>
      <c r="G13" s="64">
        <v>71983</v>
      </c>
    </row>
    <row r="14" spans="1:7">
      <c r="A14" s="68" t="s">
        <v>81</v>
      </c>
      <c r="B14" s="66" t="s">
        <v>171</v>
      </c>
      <c r="C14" s="75">
        <v>24.78</v>
      </c>
      <c r="D14" s="66" t="s">
        <v>67</v>
      </c>
      <c r="E14" s="66">
        <v>712.09</v>
      </c>
      <c r="F14" s="66">
        <f t="shared" si="0"/>
        <v>17645.590200000002</v>
      </c>
      <c r="G14" s="64">
        <v>35377</v>
      </c>
    </row>
    <row r="15" spans="1:7">
      <c r="A15" s="68" t="s">
        <v>83</v>
      </c>
      <c r="B15" s="66" t="s">
        <v>172</v>
      </c>
      <c r="C15" s="75">
        <v>25.53</v>
      </c>
      <c r="D15" s="66" t="s">
        <v>67</v>
      </c>
      <c r="E15" s="66">
        <v>393.4</v>
      </c>
      <c r="F15" s="66">
        <f t="shared" si="0"/>
        <v>10043.502</v>
      </c>
      <c r="G15" s="64">
        <v>68625</v>
      </c>
    </row>
    <row r="16" spans="1:7">
      <c r="A16" s="68" t="s">
        <v>85</v>
      </c>
      <c r="B16" s="66" t="s">
        <v>86</v>
      </c>
      <c r="C16" s="75">
        <v>10</v>
      </c>
      <c r="D16" s="66" t="s">
        <v>67</v>
      </c>
      <c r="E16" s="66">
        <v>177.1</v>
      </c>
      <c r="F16" s="66">
        <f t="shared" si="0"/>
        <v>1771</v>
      </c>
      <c r="G16" s="64">
        <v>10983</v>
      </c>
    </row>
    <row r="17" spans="1:6">
      <c r="A17" s="68"/>
      <c r="B17" s="69"/>
      <c r="C17" s="70"/>
      <c r="D17" s="67"/>
      <c r="E17" s="70" t="s">
        <v>35</v>
      </c>
      <c r="F17" s="75">
        <f>SUM(F5:F16)</f>
        <v>310664.63419999997</v>
      </c>
    </row>
    <row r="18" spans="1:6" ht="30">
      <c r="A18" s="68"/>
      <c r="B18" s="69"/>
      <c r="C18" s="70"/>
      <c r="D18" s="67"/>
      <c r="E18" s="66" t="s">
        <v>87</v>
      </c>
      <c r="F18" s="66">
        <f>F17*12/100</f>
        <v>37279.756104</v>
      </c>
    </row>
    <row r="19" spans="1:6">
      <c r="A19" s="68"/>
      <c r="B19" s="69"/>
      <c r="C19" s="70"/>
      <c r="D19" s="67"/>
      <c r="E19" s="66"/>
      <c r="F19" s="66">
        <f>F18+F17</f>
        <v>347944.390304</v>
      </c>
    </row>
    <row r="20" spans="1:6" ht="30">
      <c r="A20" s="68"/>
      <c r="B20" s="69"/>
      <c r="C20" s="70"/>
      <c r="D20" s="67"/>
      <c r="E20" s="66" t="s">
        <v>88</v>
      </c>
      <c r="F20" s="66">
        <f>F19*1/100</f>
        <v>3479.4439030399999</v>
      </c>
    </row>
    <row r="21" spans="1:6">
      <c r="A21" s="68"/>
      <c r="B21" s="69"/>
      <c r="C21" s="70"/>
      <c r="D21" s="67"/>
      <c r="E21" s="66" t="s">
        <v>35</v>
      </c>
      <c r="F21" s="66">
        <f>F20+F19</f>
        <v>351423.83420704002</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1"/>
  <sheetViews>
    <sheetView topLeftCell="A7" workbookViewId="0">
      <selection activeCell="A3" sqref="A3:F3"/>
    </sheetView>
  </sheetViews>
  <sheetFormatPr defaultRowHeight="15"/>
  <cols>
    <col min="1" max="1" width="9" customWidth="1"/>
    <col min="2" max="2" width="46.28515625" customWidth="1"/>
    <col min="3" max="3" width="11.7109375" customWidth="1"/>
    <col min="4" max="4" width="7.7109375" bestFit="1" customWidth="1"/>
    <col min="5" max="5" width="14.28515625" customWidth="1"/>
    <col min="6" max="6" width="16.7109375" customWidth="1"/>
  </cols>
  <sheetData>
    <row r="1" spans="1:6" ht="28.5">
      <c r="A1" s="102" t="s">
        <v>0</v>
      </c>
      <c r="B1" s="103"/>
      <c r="C1" s="103"/>
      <c r="D1" s="103"/>
      <c r="E1" s="103"/>
      <c r="F1" s="103"/>
    </row>
    <row r="2" spans="1:6" ht="22.5">
      <c r="A2" s="104" t="s">
        <v>1</v>
      </c>
      <c r="B2" s="104"/>
      <c r="C2" s="104"/>
      <c r="D2" s="104"/>
      <c r="E2" s="104"/>
      <c r="F2" s="104"/>
    </row>
    <row r="3" spans="1:6" ht="27" customHeight="1">
      <c r="A3" s="113" t="s">
        <v>44</v>
      </c>
      <c r="B3" s="113"/>
      <c r="C3" s="113"/>
      <c r="D3" s="113"/>
      <c r="E3" s="113"/>
      <c r="F3" s="113"/>
    </row>
    <row r="4" spans="1:6" ht="31.5">
      <c r="A4" s="1" t="s">
        <v>3</v>
      </c>
      <c r="B4" s="2" t="s">
        <v>4</v>
      </c>
      <c r="C4" s="3" t="s">
        <v>5</v>
      </c>
      <c r="D4" s="4" t="s">
        <v>6</v>
      </c>
      <c r="E4" s="46" t="s">
        <v>7</v>
      </c>
      <c r="F4" s="47" t="s">
        <v>8</v>
      </c>
    </row>
    <row r="5" spans="1:6" ht="31.5">
      <c r="A5" s="5">
        <v>1</v>
      </c>
      <c r="B5" s="6" t="s">
        <v>9</v>
      </c>
      <c r="C5" s="7">
        <v>5</v>
      </c>
      <c r="D5" s="7" t="s">
        <v>10</v>
      </c>
      <c r="E5" s="7">
        <v>330.4</v>
      </c>
      <c r="F5" s="7">
        <f>PRODUCT(C5,E5)</f>
        <v>1652</v>
      </c>
    </row>
    <row r="6" spans="1:6" ht="173.25">
      <c r="A6" s="5" t="s">
        <v>11</v>
      </c>
      <c r="B6" s="8" t="s">
        <v>12</v>
      </c>
      <c r="C6" s="7">
        <v>103.78749999999999</v>
      </c>
      <c r="D6" s="9" t="s">
        <v>13</v>
      </c>
      <c r="E6" s="7">
        <v>153.84</v>
      </c>
      <c r="F6" s="7">
        <v>15966.669</v>
      </c>
    </row>
    <row r="7" spans="1:6" ht="126">
      <c r="A7" s="5" t="s">
        <v>14</v>
      </c>
      <c r="B7" s="10" t="s">
        <v>15</v>
      </c>
      <c r="C7" s="7">
        <v>8.1937499999999996</v>
      </c>
      <c r="D7" s="9" t="s">
        <v>13</v>
      </c>
      <c r="E7" s="7">
        <v>415.58</v>
      </c>
      <c r="F7" s="7">
        <v>3405.1586249999996</v>
      </c>
    </row>
    <row r="8" spans="1:6" ht="94.5">
      <c r="A8" s="5" t="s">
        <v>16</v>
      </c>
      <c r="B8" s="11" t="s">
        <v>17</v>
      </c>
      <c r="C8" s="7">
        <v>13.65625</v>
      </c>
      <c r="D8" s="9" t="s">
        <v>13</v>
      </c>
      <c r="E8" s="7">
        <v>1438.96</v>
      </c>
      <c r="F8" s="7">
        <v>19650.797500000001</v>
      </c>
    </row>
    <row r="9" spans="1:6" ht="141.75">
      <c r="A9" s="5" t="s">
        <v>45</v>
      </c>
      <c r="B9" s="54" t="s">
        <v>46</v>
      </c>
      <c r="C9" s="7">
        <v>33.637499999999996</v>
      </c>
      <c r="D9" s="7" t="s">
        <v>13</v>
      </c>
      <c r="E9" s="7">
        <v>5891.97</v>
      </c>
      <c r="F9" s="7">
        <v>198191.14087499998</v>
      </c>
    </row>
    <row r="10" spans="1:6" ht="47.25">
      <c r="A10" s="5" t="s">
        <v>47</v>
      </c>
      <c r="B10" s="55" t="s">
        <v>48</v>
      </c>
      <c r="C10" s="7">
        <v>12.937499999999998</v>
      </c>
      <c r="D10" s="7" t="s">
        <v>13</v>
      </c>
      <c r="E10" s="7">
        <v>6092.63</v>
      </c>
      <c r="F10" s="7">
        <v>78823.400624999995</v>
      </c>
    </row>
    <row r="11" spans="1:6" ht="89.25">
      <c r="A11" s="50" t="s">
        <v>49</v>
      </c>
      <c r="B11" s="56" t="s">
        <v>50</v>
      </c>
      <c r="C11" s="57"/>
      <c r="D11" s="58"/>
      <c r="E11" s="15"/>
      <c r="F11" s="59"/>
    </row>
    <row r="12" spans="1:6" ht="15.75">
      <c r="A12" s="24"/>
      <c r="B12" s="60" t="s">
        <v>51</v>
      </c>
      <c r="C12" s="61">
        <v>2.2207891499999999</v>
      </c>
      <c r="D12" s="62" t="s">
        <v>52</v>
      </c>
      <c r="E12" s="63">
        <v>79086.94</v>
      </c>
      <c r="F12" s="7">
        <f t="shared" ref="F12:F13" si="0">C12*E12</f>
        <v>175635.41825870099</v>
      </c>
    </row>
    <row r="13" spans="1:6" ht="15.75">
      <c r="A13" s="24"/>
      <c r="B13" s="60" t="s">
        <v>53</v>
      </c>
      <c r="C13" s="61">
        <v>2.7142978499999999</v>
      </c>
      <c r="D13" s="62" t="s">
        <v>52</v>
      </c>
      <c r="E13" s="63">
        <v>77259.94</v>
      </c>
      <c r="F13" s="7">
        <f t="shared" si="0"/>
        <v>209706.48903312901</v>
      </c>
    </row>
    <row r="14" spans="1:6" ht="47.25">
      <c r="A14" s="5" t="s">
        <v>54</v>
      </c>
      <c r="B14" s="17" t="s">
        <v>21</v>
      </c>
      <c r="C14" s="18">
        <v>396.75</v>
      </c>
      <c r="D14" s="18" t="s">
        <v>22</v>
      </c>
      <c r="E14" s="18">
        <v>184.61</v>
      </c>
      <c r="F14" s="19">
        <v>73244.017500000002</v>
      </c>
    </row>
    <row r="15" spans="1:6" ht="47.25">
      <c r="A15" s="20" t="s">
        <v>55</v>
      </c>
      <c r="B15" s="21" t="s">
        <v>24</v>
      </c>
      <c r="C15" s="22">
        <v>2</v>
      </c>
      <c r="D15" s="23" t="s">
        <v>25</v>
      </c>
      <c r="E15" s="7">
        <v>4303</v>
      </c>
      <c r="F15" s="7">
        <v>8606</v>
      </c>
    </row>
    <row r="16" spans="1:6" ht="15.75">
      <c r="A16" s="24">
        <v>11</v>
      </c>
      <c r="B16" s="25" t="s">
        <v>26</v>
      </c>
      <c r="C16" s="26"/>
      <c r="D16" s="27"/>
      <c r="E16" s="28"/>
      <c r="F16" s="29"/>
    </row>
    <row r="17" spans="1:6" ht="15.75">
      <c r="A17" s="30"/>
      <c r="B17" s="31" t="s">
        <v>27</v>
      </c>
      <c r="C17" s="7">
        <v>20.027249999999999</v>
      </c>
      <c r="D17" s="7" t="s">
        <v>28</v>
      </c>
      <c r="E17" s="7">
        <v>786.44</v>
      </c>
      <c r="F17" s="7">
        <f t="shared" ref="F17:F21" si="1">PRODUCT(C17:E17)</f>
        <v>15750.23049</v>
      </c>
    </row>
    <row r="18" spans="1:6" ht="15.75">
      <c r="A18" s="30"/>
      <c r="B18" s="31" t="s">
        <v>29</v>
      </c>
      <c r="C18" s="7">
        <v>8.1937499999999996</v>
      </c>
      <c r="D18" s="7" t="s">
        <v>28</v>
      </c>
      <c r="E18" s="7">
        <v>319.88</v>
      </c>
      <c r="F18" s="7">
        <f t="shared" si="1"/>
        <v>2621.0167499999998</v>
      </c>
    </row>
    <row r="19" spans="1:6" ht="15.75">
      <c r="A19" s="30"/>
      <c r="B19" s="7" t="s">
        <v>30</v>
      </c>
      <c r="C19" s="7">
        <v>40.054499999999997</v>
      </c>
      <c r="D19" s="7" t="s">
        <v>28</v>
      </c>
      <c r="E19" s="7">
        <v>436.52</v>
      </c>
      <c r="F19" s="7">
        <f t="shared" si="1"/>
        <v>17484.590339999999</v>
      </c>
    </row>
    <row r="20" spans="1:6" ht="15.75">
      <c r="A20" s="30"/>
      <c r="B20" s="7" t="s">
        <v>31</v>
      </c>
      <c r="C20" s="7">
        <v>13.65625</v>
      </c>
      <c r="D20" s="7" t="s">
        <v>28</v>
      </c>
      <c r="E20" s="7">
        <v>721.18</v>
      </c>
      <c r="F20" s="7">
        <f t="shared" si="1"/>
        <v>9848.6143749999992</v>
      </c>
    </row>
    <row r="21" spans="1:6" ht="15.75">
      <c r="A21" s="30"/>
      <c r="B21" s="32" t="s">
        <v>32</v>
      </c>
      <c r="C21" s="7">
        <v>103.65</v>
      </c>
      <c r="D21" s="7" t="s">
        <v>28</v>
      </c>
      <c r="E21" s="9">
        <v>177.1</v>
      </c>
      <c r="F21" s="7">
        <f t="shared" si="1"/>
        <v>18356.415000000001</v>
      </c>
    </row>
    <row r="22" spans="1:6" ht="18.75">
      <c r="A22" s="30"/>
      <c r="B22" s="30"/>
      <c r="C22" s="93" t="s">
        <v>33</v>
      </c>
      <c r="D22" s="94"/>
      <c r="E22" s="95"/>
      <c r="F22" s="33">
        <f>SUM(F5:F21)</f>
        <v>848941.95837182994</v>
      </c>
    </row>
    <row r="23" spans="1:6" ht="18.75">
      <c r="A23" s="30"/>
      <c r="B23" s="30"/>
      <c r="C23" s="93" t="s">
        <v>34</v>
      </c>
      <c r="D23" s="94"/>
      <c r="E23" s="95"/>
      <c r="F23" s="33">
        <f>F22*12%</f>
        <v>101873.0350046196</v>
      </c>
    </row>
    <row r="24" spans="1:6" ht="18.75">
      <c r="A24" s="30"/>
      <c r="B24" s="30"/>
      <c r="C24" s="93" t="s">
        <v>35</v>
      </c>
      <c r="D24" s="94"/>
      <c r="E24" s="95"/>
      <c r="F24" s="33">
        <f>F22+F23</f>
        <v>950814.99337644957</v>
      </c>
    </row>
    <row r="25" spans="1:6" ht="18.75">
      <c r="A25" s="30"/>
      <c r="B25" s="30"/>
      <c r="C25" s="93" t="s">
        <v>36</v>
      </c>
      <c r="D25" s="94"/>
      <c r="E25" s="95"/>
      <c r="F25" s="33">
        <f>PRODUCT(F24,0.01)</f>
        <v>9508.1499337644964</v>
      </c>
    </row>
    <row r="26" spans="1:6" ht="18.75">
      <c r="A26" s="30"/>
      <c r="B26" s="30"/>
      <c r="C26" s="93" t="s">
        <v>37</v>
      </c>
      <c r="D26" s="94"/>
      <c r="E26" s="95"/>
      <c r="F26" s="33">
        <f>SUM(F24:F25)</f>
        <v>960323.14331021404</v>
      </c>
    </row>
    <row r="27" spans="1:6" ht="15.75">
      <c r="A27" s="39"/>
      <c r="B27" s="40"/>
      <c r="C27" s="40"/>
      <c r="D27" s="40"/>
      <c r="E27" s="40"/>
      <c r="F27" s="40"/>
    </row>
    <row r="28" spans="1:6" ht="15.75">
      <c r="A28" s="39"/>
      <c r="B28" s="40"/>
      <c r="C28" s="40"/>
      <c r="D28" s="40"/>
      <c r="E28" s="41"/>
      <c r="F28" s="40"/>
    </row>
    <row r="29" spans="1:6" ht="21">
      <c r="A29" s="39"/>
      <c r="B29" s="42"/>
      <c r="C29" s="43"/>
      <c r="D29" s="43"/>
      <c r="E29" s="43"/>
      <c r="F29" s="42"/>
    </row>
    <row r="30" spans="1:6" ht="21">
      <c r="A30" s="39"/>
      <c r="B30" s="42"/>
      <c r="C30" s="43"/>
      <c r="D30" s="43"/>
      <c r="E30" s="43"/>
      <c r="F30" s="42"/>
    </row>
    <row r="31" spans="1:6" ht="15.75">
      <c r="A31" s="44"/>
      <c r="C31" s="45"/>
      <c r="D31" s="45"/>
      <c r="E31" s="45"/>
      <c r="F31" s="45"/>
    </row>
    <row r="32" spans="1:6" ht="15.75">
      <c r="A32" s="44"/>
      <c r="C32" s="45"/>
      <c r="D32" s="45"/>
      <c r="E32" s="45"/>
      <c r="F32" s="45"/>
    </row>
    <row r="33" spans="1:6" ht="15.75">
      <c r="A33" s="44"/>
      <c r="C33" s="45"/>
      <c r="D33" s="45"/>
      <c r="E33" s="45"/>
      <c r="F33" s="45"/>
    </row>
    <row r="34" spans="1:6" ht="15.75">
      <c r="A34" s="44"/>
      <c r="C34" s="45"/>
      <c r="D34" s="45"/>
      <c r="E34" s="45"/>
      <c r="F34" s="45"/>
    </row>
    <row r="35" spans="1:6" ht="15.75">
      <c r="A35" s="44"/>
      <c r="C35" s="45"/>
      <c r="D35" s="45"/>
      <c r="E35" s="45"/>
      <c r="F35" s="45"/>
    </row>
    <row r="36" spans="1:6" ht="15.75">
      <c r="A36" s="44"/>
      <c r="C36" s="45"/>
      <c r="D36" s="45"/>
      <c r="E36" s="45"/>
      <c r="F36" s="45"/>
    </row>
    <row r="37" spans="1:6" ht="15.75">
      <c r="A37" s="44"/>
      <c r="C37" s="45"/>
      <c r="D37" s="45"/>
      <c r="E37" s="45"/>
      <c r="F37" s="45"/>
    </row>
    <row r="38" spans="1:6" ht="15.75">
      <c r="A38" s="44"/>
      <c r="C38" s="45"/>
      <c r="D38" s="45"/>
      <c r="E38" s="45"/>
      <c r="F38" s="45"/>
    </row>
    <row r="39" spans="1:6" ht="15.75">
      <c r="A39" s="44"/>
      <c r="C39" s="45"/>
      <c r="D39" s="45"/>
      <c r="E39" s="45"/>
      <c r="F39" s="45"/>
    </row>
    <row r="40" spans="1:6" ht="15.75">
      <c r="A40" s="44"/>
      <c r="C40" s="45"/>
      <c r="D40" s="45"/>
      <c r="E40" s="45"/>
      <c r="F40" s="45"/>
    </row>
    <row r="41" spans="1:6">
      <c r="C41" s="45"/>
      <c r="D41" s="45"/>
      <c r="E41" s="45"/>
      <c r="F41" s="45"/>
    </row>
    <row r="42" spans="1:6">
      <c r="C42" s="45"/>
      <c r="D42" s="45"/>
      <c r="E42" s="45"/>
      <c r="F42" s="45"/>
    </row>
    <row r="43" spans="1:6">
      <c r="C43" s="45"/>
      <c r="D43" s="45"/>
      <c r="E43" s="45"/>
      <c r="F43" s="45"/>
    </row>
    <row r="44" spans="1:6">
      <c r="C44" s="45"/>
      <c r="D44" s="45"/>
      <c r="E44" s="45"/>
      <c r="F44" s="45"/>
    </row>
    <row r="45" spans="1:6">
      <c r="C45" s="45"/>
      <c r="D45" s="45"/>
      <c r="E45" s="45"/>
      <c r="F45" s="45"/>
    </row>
    <row r="46" spans="1:6">
      <c r="C46" s="45"/>
      <c r="D46" s="45"/>
      <c r="E46" s="45"/>
      <c r="F46" s="45"/>
    </row>
    <row r="47" spans="1:6">
      <c r="C47" s="45"/>
      <c r="D47" s="45"/>
      <c r="E47" s="45"/>
      <c r="F47" s="45"/>
    </row>
    <row r="48" spans="1:6">
      <c r="C48" s="45"/>
      <c r="D48" s="45"/>
      <c r="E48" s="45"/>
      <c r="F48" s="45"/>
    </row>
    <row r="49" spans="3:6">
      <c r="C49" s="45"/>
      <c r="D49" s="45"/>
      <c r="E49" s="45"/>
      <c r="F49" s="45"/>
    </row>
    <row r="50" spans="3:6">
      <c r="C50" s="45"/>
      <c r="D50" s="45"/>
      <c r="E50" s="45"/>
      <c r="F50" s="45"/>
    </row>
    <row r="51" spans="3:6">
      <c r="C51" s="45"/>
      <c r="D51" s="45"/>
      <c r="E51" s="45"/>
      <c r="F51" s="45"/>
    </row>
    <row r="52" spans="3:6">
      <c r="C52" s="45"/>
      <c r="D52" s="45"/>
      <c r="E52" s="45"/>
      <c r="F52" s="45"/>
    </row>
    <row r="53" spans="3:6">
      <c r="C53" s="45"/>
      <c r="D53" s="45"/>
      <c r="E53" s="45"/>
      <c r="F53" s="45"/>
    </row>
    <row r="54" spans="3:6">
      <c r="C54" s="45"/>
      <c r="D54" s="45"/>
      <c r="E54" s="45"/>
      <c r="F54" s="45"/>
    </row>
    <row r="55" spans="3:6">
      <c r="C55" s="45"/>
      <c r="D55" s="45"/>
      <c r="E55" s="45"/>
      <c r="F55" s="45"/>
    </row>
    <row r="56" spans="3:6">
      <c r="C56" s="45"/>
      <c r="D56" s="45"/>
      <c r="E56" s="45"/>
      <c r="F56" s="45"/>
    </row>
    <row r="57" spans="3:6">
      <c r="C57" s="45"/>
      <c r="D57" s="45"/>
      <c r="E57" s="45"/>
      <c r="F57" s="45"/>
    </row>
    <row r="58" spans="3:6">
      <c r="C58" s="45"/>
      <c r="D58" s="45"/>
      <c r="E58" s="45"/>
      <c r="F58" s="45"/>
    </row>
    <row r="59" spans="3:6">
      <c r="C59" s="45"/>
      <c r="D59" s="45"/>
      <c r="E59" s="45"/>
      <c r="F59" s="45"/>
    </row>
    <row r="60" spans="3:6">
      <c r="C60" s="45"/>
      <c r="D60" s="45"/>
      <c r="E60" s="45"/>
      <c r="F60" s="45"/>
    </row>
    <row r="61" spans="3:6">
      <c r="C61" s="45"/>
      <c r="D61" s="45"/>
      <c r="E61" s="45"/>
      <c r="F61" s="45"/>
    </row>
  </sheetData>
  <mergeCells count="8">
    <mergeCell ref="C25:E25"/>
    <mergeCell ref="C26:E26"/>
    <mergeCell ref="A1:F1"/>
    <mergeCell ref="A2:F2"/>
    <mergeCell ref="A3:F3"/>
    <mergeCell ref="C22:E22"/>
    <mergeCell ref="C23:E23"/>
    <mergeCell ref="C24:E2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14" t="s">
        <v>58</v>
      </c>
      <c r="B3" s="115"/>
      <c r="C3" s="115"/>
      <c r="D3" s="115"/>
      <c r="E3" s="115"/>
      <c r="F3" s="116"/>
    </row>
    <row r="4" spans="1:6">
      <c r="A4" s="27" t="s">
        <v>59</v>
      </c>
      <c r="B4" s="27" t="s">
        <v>60</v>
      </c>
      <c r="C4" s="27" t="s">
        <v>61</v>
      </c>
      <c r="D4" s="27" t="s">
        <v>6</v>
      </c>
      <c r="E4" s="27" t="s">
        <v>62</v>
      </c>
      <c r="F4" s="27" t="s">
        <v>63</v>
      </c>
    </row>
    <row r="5" spans="1:6" ht="30">
      <c r="A5" s="65">
        <v>1</v>
      </c>
      <c r="B5" s="66" t="s">
        <v>64</v>
      </c>
      <c r="C5" s="66">
        <v>2</v>
      </c>
      <c r="D5" s="66" t="s">
        <v>10</v>
      </c>
      <c r="E5" s="66">
        <v>330.4</v>
      </c>
      <c r="F5" s="66">
        <f>C5*E5</f>
        <v>660.8</v>
      </c>
    </row>
    <row r="6" spans="1:6" ht="120">
      <c r="A6" s="65" t="s">
        <v>65</v>
      </c>
      <c r="B6" s="66" t="s">
        <v>66</v>
      </c>
      <c r="C6" s="66">
        <v>70.349999999999994</v>
      </c>
      <c r="D6" s="66" t="s">
        <v>67</v>
      </c>
      <c r="E6" s="66">
        <v>153.84</v>
      </c>
      <c r="F6" s="66">
        <f t="shared" ref="F6:F10" si="0">C6*E6</f>
        <v>10822.644</v>
      </c>
    </row>
    <row r="7" spans="1:6" ht="105">
      <c r="A7" s="66" t="s">
        <v>68</v>
      </c>
      <c r="B7" s="66" t="s">
        <v>69</v>
      </c>
      <c r="C7" s="66">
        <v>19.43</v>
      </c>
      <c r="D7" s="66" t="s">
        <v>67</v>
      </c>
      <c r="E7" s="66">
        <v>415.58</v>
      </c>
      <c r="F7" s="66">
        <f t="shared" si="0"/>
        <v>8074.7194</v>
      </c>
    </row>
    <row r="8" spans="1:6" ht="90">
      <c r="A8" s="66" t="s">
        <v>70</v>
      </c>
      <c r="B8" s="66" t="s">
        <v>71</v>
      </c>
      <c r="C8" s="66">
        <v>32.380000000000003</v>
      </c>
      <c r="D8" s="66" t="s">
        <v>67</v>
      </c>
      <c r="E8" s="66">
        <v>1438.96</v>
      </c>
      <c r="F8" s="66">
        <f t="shared" si="0"/>
        <v>46593.524800000007</v>
      </c>
    </row>
    <row r="9" spans="1:6" ht="135">
      <c r="A9" s="66" t="s">
        <v>72</v>
      </c>
      <c r="B9" s="66" t="s">
        <v>73</v>
      </c>
      <c r="C9" s="66">
        <v>32.549999999999997</v>
      </c>
      <c r="D9" s="66" t="s">
        <v>67</v>
      </c>
      <c r="E9" s="66">
        <v>4858.76</v>
      </c>
      <c r="F9" s="66">
        <f t="shared" si="0"/>
        <v>158152.63800000001</v>
      </c>
    </row>
    <row r="10" spans="1:6" ht="45">
      <c r="A10" s="66" t="s">
        <v>74</v>
      </c>
      <c r="B10" s="66" t="s">
        <v>75</v>
      </c>
      <c r="C10" s="66">
        <v>21</v>
      </c>
      <c r="D10" s="66" t="s">
        <v>22</v>
      </c>
      <c r="E10" s="66">
        <v>184.61</v>
      </c>
      <c r="F10" s="66">
        <f t="shared" si="0"/>
        <v>3876.8100000000004</v>
      </c>
    </row>
    <row r="11" spans="1:6">
      <c r="A11" s="67">
        <v>7</v>
      </c>
      <c r="B11" s="66" t="s">
        <v>76</v>
      </c>
      <c r="C11" s="66"/>
      <c r="D11" s="66"/>
      <c r="E11" s="66"/>
      <c r="F11" s="66"/>
    </row>
    <row r="12" spans="1:6">
      <c r="A12" s="68" t="s">
        <v>77</v>
      </c>
      <c r="B12" s="66" t="s">
        <v>78</v>
      </c>
      <c r="C12" s="66">
        <v>14</v>
      </c>
      <c r="D12" s="66" t="s">
        <v>67</v>
      </c>
      <c r="E12" s="66">
        <v>786.44</v>
      </c>
      <c r="F12" s="66">
        <f t="shared" ref="F12:F16" si="1">C12*E12</f>
        <v>11010.16</v>
      </c>
    </row>
    <row r="13" spans="1:6">
      <c r="A13" s="68" t="s">
        <v>79</v>
      </c>
      <c r="B13" s="66" t="s">
        <v>80</v>
      </c>
      <c r="C13" s="66">
        <v>19.43</v>
      </c>
      <c r="D13" s="66" t="s">
        <v>67</v>
      </c>
      <c r="E13" s="66">
        <v>319.88</v>
      </c>
      <c r="F13" s="66">
        <f t="shared" si="1"/>
        <v>6215.2683999999999</v>
      </c>
    </row>
    <row r="14" spans="1:6">
      <c r="A14" s="68" t="s">
        <v>81</v>
      </c>
      <c r="B14" s="66" t="s">
        <v>82</v>
      </c>
      <c r="C14" s="66">
        <v>27.99</v>
      </c>
      <c r="D14" s="66" t="s">
        <v>67</v>
      </c>
      <c r="E14" s="66">
        <v>436.52</v>
      </c>
      <c r="F14" s="66">
        <f>C14*E14</f>
        <v>12218.194799999999</v>
      </c>
    </row>
    <row r="15" spans="1:6">
      <c r="A15" s="68" t="s">
        <v>83</v>
      </c>
      <c r="B15" s="66" t="s">
        <v>84</v>
      </c>
      <c r="C15" s="66">
        <v>32.380000000000003</v>
      </c>
      <c r="D15" s="66" t="s">
        <v>67</v>
      </c>
      <c r="E15" s="66">
        <v>721.18</v>
      </c>
      <c r="F15" s="66">
        <f t="shared" si="1"/>
        <v>23351.808400000002</v>
      </c>
    </row>
    <row r="16" spans="1:6">
      <c r="A16" s="68" t="s">
        <v>85</v>
      </c>
      <c r="B16" s="66" t="s">
        <v>86</v>
      </c>
      <c r="C16" s="66">
        <v>70.319999999999993</v>
      </c>
      <c r="D16" s="66" t="s">
        <v>67</v>
      </c>
      <c r="E16" s="66">
        <v>177.1</v>
      </c>
      <c r="F16" s="66">
        <f t="shared" si="1"/>
        <v>12453.671999999999</v>
      </c>
    </row>
    <row r="17" spans="1:6">
      <c r="A17" s="66"/>
      <c r="B17" s="66"/>
      <c r="C17" s="66"/>
      <c r="D17" s="66"/>
      <c r="E17" s="66" t="s">
        <v>35</v>
      </c>
      <c r="F17" s="66">
        <f>SUM(F5:F16)</f>
        <v>293430.23980000004</v>
      </c>
    </row>
    <row r="18" spans="1:6" ht="30">
      <c r="A18" s="68"/>
      <c r="B18" s="69"/>
      <c r="C18" s="70"/>
      <c r="D18" s="67"/>
      <c r="E18" s="66" t="s">
        <v>87</v>
      </c>
      <c r="F18" s="66">
        <f>F17*12/100</f>
        <v>35211.628776000005</v>
      </c>
    </row>
    <row r="19" spans="1:6">
      <c r="A19" s="68"/>
      <c r="B19" s="69"/>
      <c r="C19" s="70"/>
      <c r="D19" s="67"/>
      <c r="E19" s="66"/>
      <c r="F19" s="66">
        <f>F18+F17</f>
        <v>328641.86857600004</v>
      </c>
    </row>
    <row r="20" spans="1:6" ht="30">
      <c r="A20" s="68"/>
      <c r="B20" s="69"/>
      <c r="C20" s="70"/>
      <c r="D20" s="67"/>
      <c r="E20" s="66" t="s">
        <v>88</v>
      </c>
      <c r="F20" s="66">
        <f>F19*1/100</f>
        <v>3286.4186857600002</v>
      </c>
    </row>
    <row r="21" spans="1:6">
      <c r="A21" s="68"/>
      <c r="B21" s="69"/>
      <c r="C21" s="70"/>
      <c r="D21" s="67"/>
      <c r="E21" s="66" t="s">
        <v>35</v>
      </c>
      <c r="F21" s="66">
        <f>F20+F19</f>
        <v>331928.28726176004</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1"/>
  <sheetViews>
    <sheetView topLeftCell="A4"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14" t="s">
        <v>89</v>
      </c>
      <c r="B3" s="115"/>
      <c r="C3" s="115"/>
      <c r="D3" s="115"/>
      <c r="E3" s="115"/>
      <c r="F3" s="116"/>
    </row>
    <row r="4" spans="1:6">
      <c r="A4" s="27" t="s">
        <v>59</v>
      </c>
      <c r="B4" s="27" t="s">
        <v>60</v>
      </c>
      <c r="C4" s="27" t="s">
        <v>61</v>
      </c>
      <c r="D4" s="27" t="s">
        <v>6</v>
      </c>
      <c r="E4" s="27" t="s">
        <v>62</v>
      </c>
      <c r="F4" s="27" t="s">
        <v>63</v>
      </c>
    </row>
    <row r="5" spans="1:6" ht="30">
      <c r="A5" s="65">
        <v>1</v>
      </c>
      <c r="B5" s="66" t="s">
        <v>64</v>
      </c>
      <c r="C5" s="66">
        <v>3</v>
      </c>
      <c r="D5" s="66" t="s">
        <v>10</v>
      </c>
      <c r="E5" s="66">
        <v>330.4</v>
      </c>
      <c r="F5" s="66">
        <f>C5*E5</f>
        <v>991.19999999999993</v>
      </c>
    </row>
    <row r="6" spans="1:6" ht="120">
      <c r="A6" s="65" t="s">
        <v>65</v>
      </c>
      <c r="B6" s="66" t="s">
        <v>66</v>
      </c>
      <c r="C6" s="66">
        <v>120.6</v>
      </c>
      <c r="D6" s="66" t="s">
        <v>67</v>
      </c>
      <c r="E6" s="66">
        <v>153.84</v>
      </c>
      <c r="F6" s="66">
        <f t="shared" ref="F6:F10" si="0">C6*E6</f>
        <v>18553.103999999999</v>
      </c>
    </row>
    <row r="7" spans="1:6" ht="105">
      <c r="A7" s="66" t="s">
        <v>68</v>
      </c>
      <c r="B7" s="66" t="s">
        <v>69</v>
      </c>
      <c r="C7" s="66">
        <v>33.299999999999997</v>
      </c>
      <c r="D7" s="66" t="s">
        <v>67</v>
      </c>
      <c r="E7" s="66">
        <v>415.58</v>
      </c>
      <c r="F7" s="66">
        <f t="shared" si="0"/>
        <v>13838.813999999998</v>
      </c>
    </row>
    <row r="8" spans="1:6" ht="90">
      <c r="A8" s="66" t="s">
        <v>70</v>
      </c>
      <c r="B8" s="66" t="s">
        <v>71</v>
      </c>
      <c r="C8" s="66">
        <v>61.5</v>
      </c>
      <c r="D8" s="66" t="s">
        <v>67</v>
      </c>
      <c r="E8" s="66">
        <v>1438.96</v>
      </c>
      <c r="F8" s="66">
        <f t="shared" si="0"/>
        <v>88496.040000000008</v>
      </c>
    </row>
    <row r="9" spans="1:6" ht="135">
      <c r="A9" s="66" t="s">
        <v>72</v>
      </c>
      <c r="B9" s="66" t="s">
        <v>73</v>
      </c>
      <c r="C9" s="66">
        <v>93</v>
      </c>
      <c r="D9" s="66" t="s">
        <v>67</v>
      </c>
      <c r="E9" s="66">
        <v>4858.76</v>
      </c>
      <c r="F9" s="66">
        <f t="shared" si="0"/>
        <v>451864.68</v>
      </c>
    </row>
    <row r="10" spans="1:6" ht="45">
      <c r="A10" s="66" t="s">
        <v>74</v>
      </c>
      <c r="B10" s="66" t="s">
        <v>75</v>
      </c>
      <c r="C10" s="66">
        <v>60</v>
      </c>
      <c r="D10" s="66" t="s">
        <v>22</v>
      </c>
      <c r="E10" s="66">
        <v>184.61</v>
      </c>
      <c r="F10" s="66">
        <f t="shared" si="0"/>
        <v>11076.6</v>
      </c>
    </row>
    <row r="11" spans="1:6">
      <c r="A11" s="67">
        <v>7</v>
      </c>
      <c r="B11" s="66" t="s">
        <v>76</v>
      </c>
      <c r="C11" s="66"/>
      <c r="D11" s="66"/>
      <c r="E11" s="66"/>
      <c r="F11" s="66"/>
    </row>
    <row r="12" spans="1:6">
      <c r="A12" s="68" t="s">
        <v>77</v>
      </c>
      <c r="B12" s="66" t="s">
        <v>78</v>
      </c>
      <c r="C12" s="66">
        <v>39.99</v>
      </c>
      <c r="D12" s="66" t="s">
        <v>67</v>
      </c>
      <c r="E12" s="66">
        <v>786.44</v>
      </c>
      <c r="F12" s="66">
        <f t="shared" ref="F12:F16" si="1">C12*E12</f>
        <v>31449.735600000004</v>
      </c>
    </row>
    <row r="13" spans="1:6">
      <c r="A13" s="68" t="s">
        <v>79</v>
      </c>
      <c r="B13" s="66" t="s">
        <v>80</v>
      </c>
      <c r="C13" s="66">
        <v>33.299999999999997</v>
      </c>
      <c r="D13" s="66" t="s">
        <v>67</v>
      </c>
      <c r="E13" s="66">
        <v>319.88</v>
      </c>
      <c r="F13" s="66">
        <f t="shared" si="1"/>
        <v>10652.003999999999</v>
      </c>
    </row>
    <row r="14" spans="1:6">
      <c r="A14" s="68" t="s">
        <v>81</v>
      </c>
      <c r="B14" s="66" t="s">
        <v>82</v>
      </c>
      <c r="C14" s="66">
        <v>79.98</v>
      </c>
      <c r="D14" s="66" t="s">
        <v>67</v>
      </c>
      <c r="E14" s="66">
        <v>436.52</v>
      </c>
      <c r="F14" s="66">
        <f>C14*E14</f>
        <v>34912.869599999998</v>
      </c>
    </row>
    <row r="15" spans="1:6">
      <c r="A15" s="68" t="s">
        <v>83</v>
      </c>
      <c r="B15" s="66" t="s">
        <v>84</v>
      </c>
      <c r="C15" s="66">
        <v>61.5</v>
      </c>
      <c r="D15" s="66" t="s">
        <v>67</v>
      </c>
      <c r="E15" s="66">
        <v>721.18</v>
      </c>
      <c r="F15" s="66">
        <f t="shared" si="1"/>
        <v>44352.57</v>
      </c>
    </row>
    <row r="16" spans="1:6">
      <c r="A16" s="68" t="s">
        <v>85</v>
      </c>
      <c r="B16" s="66" t="s">
        <v>86</v>
      </c>
      <c r="C16" s="66">
        <v>120.6</v>
      </c>
      <c r="D16" s="66" t="s">
        <v>67</v>
      </c>
      <c r="E16" s="66">
        <v>177.1</v>
      </c>
      <c r="F16" s="66">
        <f t="shared" si="1"/>
        <v>21358.26</v>
      </c>
    </row>
    <row r="17" spans="1:6">
      <c r="A17" s="66"/>
      <c r="B17" s="66"/>
      <c r="C17" s="66"/>
      <c r="D17" s="66"/>
      <c r="E17" s="66" t="s">
        <v>35</v>
      </c>
      <c r="F17" s="66">
        <f>SUM(F5:F16)</f>
        <v>727545.87719999987</v>
      </c>
    </row>
    <row r="18" spans="1:6" ht="30">
      <c r="A18" s="68"/>
      <c r="B18" s="69"/>
      <c r="C18" s="70"/>
      <c r="D18" s="67"/>
      <c r="E18" s="66" t="s">
        <v>87</v>
      </c>
      <c r="F18" s="66">
        <f>F17*12/100</f>
        <v>87305.505263999978</v>
      </c>
    </row>
    <row r="19" spans="1:6">
      <c r="A19" s="68"/>
      <c r="B19" s="69"/>
      <c r="C19" s="70"/>
      <c r="D19" s="67"/>
      <c r="E19" s="66"/>
      <c r="F19" s="66">
        <f>F18+F17</f>
        <v>814851.38246399979</v>
      </c>
    </row>
    <row r="20" spans="1:6" ht="30">
      <c r="A20" s="68"/>
      <c r="B20" s="69"/>
      <c r="C20" s="70"/>
      <c r="D20" s="67"/>
      <c r="E20" s="66" t="s">
        <v>88</v>
      </c>
      <c r="F20" s="66">
        <f>F19*1/100</f>
        <v>8148.5138246399983</v>
      </c>
    </row>
    <row r="21" spans="1:6">
      <c r="A21" s="68"/>
      <c r="B21" s="69"/>
      <c r="C21" s="70"/>
      <c r="D21" s="67"/>
      <c r="E21" s="66" t="s">
        <v>35</v>
      </c>
      <c r="F21" s="66">
        <f>F20+F19</f>
        <v>822999.89628863975</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06" t="s">
        <v>90</v>
      </c>
      <c r="B3" s="106"/>
      <c r="C3" s="106"/>
      <c r="D3" s="106"/>
      <c r="E3" s="106"/>
      <c r="F3" s="106"/>
    </row>
    <row r="4" spans="1:6">
      <c r="A4" s="27" t="s">
        <v>59</v>
      </c>
      <c r="B4" s="27" t="s">
        <v>60</v>
      </c>
      <c r="C4" s="27" t="s">
        <v>61</v>
      </c>
      <c r="D4" s="27" t="s">
        <v>6</v>
      </c>
      <c r="E4" s="27" t="s">
        <v>62</v>
      </c>
      <c r="F4" s="27" t="s">
        <v>63</v>
      </c>
    </row>
    <row r="5" spans="1:6" ht="30">
      <c r="A5" s="65">
        <v>1</v>
      </c>
      <c r="B5" s="66" t="s">
        <v>64</v>
      </c>
      <c r="C5" s="66">
        <v>2</v>
      </c>
      <c r="D5" s="66" t="s">
        <v>10</v>
      </c>
      <c r="E5" s="66">
        <v>330.4</v>
      </c>
      <c r="F5" s="66">
        <f>C5*E5</f>
        <v>660.8</v>
      </c>
    </row>
    <row r="6" spans="1:6" ht="120">
      <c r="A6" s="65" t="s">
        <v>65</v>
      </c>
      <c r="B6" s="66" t="s">
        <v>66</v>
      </c>
      <c r="C6" s="66">
        <v>65.33</v>
      </c>
      <c r="D6" s="66" t="s">
        <v>67</v>
      </c>
      <c r="E6" s="66">
        <v>153.84</v>
      </c>
      <c r="F6" s="66">
        <f t="shared" ref="F6:F10" si="0">C6*E6</f>
        <v>10050.367200000001</v>
      </c>
    </row>
    <row r="7" spans="1:6" ht="105">
      <c r="A7" s="66" t="s">
        <v>68</v>
      </c>
      <c r="B7" s="66" t="s">
        <v>69</v>
      </c>
      <c r="C7" s="66">
        <v>18.04</v>
      </c>
      <c r="D7" s="66" t="s">
        <v>67</v>
      </c>
      <c r="E7" s="66">
        <v>415.58</v>
      </c>
      <c r="F7" s="66">
        <f t="shared" si="0"/>
        <v>7497.0631999999996</v>
      </c>
    </row>
    <row r="8" spans="1:6" ht="90">
      <c r="A8" s="66" t="s">
        <v>70</v>
      </c>
      <c r="B8" s="66" t="s">
        <v>71</v>
      </c>
      <c r="C8" s="66">
        <v>30.06</v>
      </c>
      <c r="D8" s="66" t="s">
        <v>67</v>
      </c>
      <c r="E8" s="66">
        <v>1438.96</v>
      </c>
      <c r="F8" s="66">
        <f t="shared" si="0"/>
        <v>43255.137600000002</v>
      </c>
    </row>
    <row r="9" spans="1:6" ht="135">
      <c r="A9" s="66" t="s">
        <v>72</v>
      </c>
      <c r="B9" s="66" t="s">
        <v>73</v>
      </c>
      <c r="C9" s="66">
        <v>30.23</v>
      </c>
      <c r="D9" s="66" t="s">
        <v>67</v>
      </c>
      <c r="E9" s="66">
        <v>4858.76</v>
      </c>
      <c r="F9" s="66">
        <f t="shared" si="0"/>
        <v>146880.31480000002</v>
      </c>
    </row>
    <row r="10" spans="1:6" ht="45">
      <c r="A10" s="66" t="s">
        <v>74</v>
      </c>
      <c r="B10" s="66" t="s">
        <v>75</v>
      </c>
      <c r="C10" s="66">
        <v>19.5</v>
      </c>
      <c r="D10" s="66" t="s">
        <v>22</v>
      </c>
      <c r="E10" s="66">
        <v>184.61</v>
      </c>
      <c r="F10" s="66">
        <f t="shared" si="0"/>
        <v>3599.8950000000004</v>
      </c>
    </row>
    <row r="11" spans="1:6">
      <c r="A11" s="67">
        <v>7</v>
      </c>
      <c r="B11" s="66" t="s">
        <v>76</v>
      </c>
      <c r="C11" s="66"/>
      <c r="D11" s="66"/>
      <c r="E11" s="66"/>
      <c r="F11" s="66"/>
    </row>
    <row r="12" spans="1:6">
      <c r="A12" s="68" t="s">
        <v>77</v>
      </c>
      <c r="B12" s="66" t="s">
        <v>78</v>
      </c>
      <c r="C12" s="66">
        <v>13</v>
      </c>
      <c r="D12" s="66" t="s">
        <v>67</v>
      </c>
      <c r="E12" s="66">
        <v>786.44</v>
      </c>
      <c r="F12" s="66">
        <f t="shared" ref="F12:F16" si="1">C12*E12</f>
        <v>10223.720000000001</v>
      </c>
    </row>
    <row r="13" spans="1:6">
      <c r="A13" s="68" t="s">
        <v>79</v>
      </c>
      <c r="B13" s="66" t="s">
        <v>80</v>
      </c>
      <c r="C13" s="66">
        <v>18.04</v>
      </c>
      <c r="D13" s="66" t="s">
        <v>67</v>
      </c>
      <c r="E13" s="66">
        <v>319.88</v>
      </c>
      <c r="F13" s="66">
        <f t="shared" si="1"/>
        <v>5770.6351999999997</v>
      </c>
    </row>
    <row r="14" spans="1:6">
      <c r="A14" s="68" t="s">
        <v>81</v>
      </c>
      <c r="B14" s="66" t="s">
        <v>82</v>
      </c>
      <c r="C14" s="66">
        <v>25.99</v>
      </c>
      <c r="D14" s="66" t="s">
        <v>67</v>
      </c>
      <c r="E14" s="66">
        <v>436.52</v>
      </c>
      <c r="F14" s="66">
        <f>C14*E14</f>
        <v>11345.154799999998</v>
      </c>
    </row>
    <row r="15" spans="1:6">
      <c r="A15" s="68" t="s">
        <v>83</v>
      </c>
      <c r="B15" s="66" t="s">
        <v>84</v>
      </c>
      <c r="C15" s="66">
        <v>30.06</v>
      </c>
      <c r="D15" s="66" t="s">
        <v>67</v>
      </c>
      <c r="E15" s="66">
        <v>721.18</v>
      </c>
      <c r="F15" s="66">
        <f t="shared" si="1"/>
        <v>21678.670799999996</v>
      </c>
    </row>
    <row r="16" spans="1:6">
      <c r="A16" s="68" t="s">
        <v>85</v>
      </c>
      <c r="B16" s="66" t="s">
        <v>86</v>
      </c>
      <c r="C16" s="66">
        <v>64.900000000000006</v>
      </c>
      <c r="D16" s="66" t="s">
        <v>67</v>
      </c>
      <c r="E16" s="66">
        <v>177.1</v>
      </c>
      <c r="F16" s="66">
        <f t="shared" si="1"/>
        <v>11493.79</v>
      </c>
    </row>
    <row r="17" spans="1:6">
      <c r="A17" s="66"/>
      <c r="B17" s="66"/>
      <c r="C17" s="66"/>
      <c r="D17" s="66"/>
      <c r="E17" s="66" t="s">
        <v>35</v>
      </c>
      <c r="F17" s="66">
        <f>SUM(F5:F16)</f>
        <v>272455.54859999998</v>
      </c>
    </row>
    <row r="18" spans="1:6" ht="30">
      <c r="A18" s="68"/>
      <c r="B18" s="69"/>
      <c r="C18" s="70"/>
      <c r="D18" s="67"/>
      <c r="E18" s="66" t="s">
        <v>87</v>
      </c>
      <c r="F18" s="66">
        <f>F17*12/100</f>
        <v>32694.665831999999</v>
      </c>
    </row>
    <row r="19" spans="1:6">
      <c r="A19" s="68"/>
      <c r="B19" s="69"/>
      <c r="C19" s="70"/>
      <c r="D19" s="67"/>
      <c r="E19" s="66"/>
      <c r="F19" s="66">
        <f>F18+F17</f>
        <v>305150.21443199995</v>
      </c>
    </row>
    <row r="20" spans="1:6" ht="30">
      <c r="A20" s="68"/>
      <c r="B20" s="69"/>
      <c r="C20" s="70"/>
      <c r="D20" s="67"/>
      <c r="E20" s="66" t="s">
        <v>88</v>
      </c>
      <c r="F20" s="66">
        <f>F19*1/100</f>
        <v>3051.5021443199994</v>
      </c>
    </row>
    <row r="21" spans="1:6">
      <c r="A21" s="68"/>
      <c r="B21" s="69"/>
      <c r="C21" s="70"/>
      <c r="D21" s="67"/>
      <c r="E21" s="66" t="s">
        <v>35</v>
      </c>
      <c r="F21" s="66">
        <f>F20+F19</f>
        <v>308201.71657631994</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06" t="s">
        <v>91</v>
      </c>
      <c r="B3" s="106"/>
      <c r="C3" s="106"/>
      <c r="D3" s="106"/>
      <c r="E3" s="106"/>
      <c r="F3" s="106"/>
    </row>
    <row r="4" spans="1:6">
      <c r="A4" s="27" t="s">
        <v>59</v>
      </c>
      <c r="B4" s="27" t="s">
        <v>60</v>
      </c>
      <c r="C4" s="27" t="s">
        <v>61</v>
      </c>
      <c r="D4" s="27" t="s">
        <v>6</v>
      </c>
      <c r="E4" s="27" t="s">
        <v>62</v>
      </c>
      <c r="F4" s="27" t="s">
        <v>63</v>
      </c>
    </row>
    <row r="5" spans="1:6" ht="30">
      <c r="A5" s="65">
        <v>1</v>
      </c>
      <c r="B5" s="66" t="s">
        <v>64</v>
      </c>
      <c r="C5" s="66">
        <v>1</v>
      </c>
      <c r="D5" s="66" t="s">
        <v>10</v>
      </c>
      <c r="E5" s="66">
        <v>330.4</v>
      </c>
      <c r="F5" s="66">
        <f>C5*E5</f>
        <v>330.4</v>
      </c>
    </row>
    <row r="6" spans="1:6" ht="120">
      <c r="A6" s="65" t="s">
        <v>65</v>
      </c>
      <c r="B6" s="66" t="s">
        <v>66</v>
      </c>
      <c r="C6" s="66">
        <v>38.06</v>
      </c>
      <c r="D6" s="66" t="s">
        <v>67</v>
      </c>
      <c r="E6" s="66">
        <v>153.84</v>
      </c>
      <c r="F6" s="66">
        <f t="shared" ref="F6:F10" si="0">C6*E6</f>
        <v>5855.1504000000004</v>
      </c>
    </row>
    <row r="7" spans="1:6" ht="105">
      <c r="A7" s="66" t="s">
        <v>68</v>
      </c>
      <c r="B7" s="66" t="s">
        <v>69</v>
      </c>
      <c r="C7" s="66">
        <v>11.42</v>
      </c>
      <c r="D7" s="66" t="s">
        <v>67</v>
      </c>
      <c r="E7" s="66">
        <v>415.58</v>
      </c>
      <c r="F7" s="66">
        <f t="shared" si="0"/>
        <v>4745.9236000000001</v>
      </c>
    </row>
    <row r="8" spans="1:6" ht="90">
      <c r="A8" s="66" t="s">
        <v>70</v>
      </c>
      <c r="B8" s="66" t="s">
        <v>71</v>
      </c>
      <c r="C8" s="66">
        <v>19</v>
      </c>
      <c r="D8" s="66" t="s">
        <v>67</v>
      </c>
      <c r="E8" s="66">
        <v>1438.96</v>
      </c>
      <c r="F8" s="66">
        <f t="shared" si="0"/>
        <v>27340.240000000002</v>
      </c>
    </row>
    <row r="9" spans="1:6" ht="135">
      <c r="A9" s="66" t="s">
        <v>72</v>
      </c>
      <c r="B9" s="66" t="s">
        <v>73</v>
      </c>
      <c r="C9" s="66">
        <v>19.690000000000001</v>
      </c>
      <c r="D9" s="66" t="s">
        <v>67</v>
      </c>
      <c r="E9" s="66">
        <v>4858.76</v>
      </c>
      <c r="F9" s="66">
        <f t="shared" si="0"/>
        <v>95668.984400000016</v>
      </c>
    </row>
    <row r="10" spans="1:6" ht="45">
      <c r="A10" s="66" t="s">
        <v>74</v>
      </c>
      <c r="B10" s="66" t="s">
        <v>75</v>
      </c>
      <c r="C10" s="66">
        <v>10.5</v>
      </c>
      <c r="D10" s="66" t="s">
        <v>22</v>
      </c>
      <c r="E10" s="66">
        <v>184.61</v>
      </c>
      <c r="F10" s="66">
        <f t="shared" si="0"/>
        <v>1938.4050000000002</v>
      </c>
    </row>
    <row r="11" spans="1:6">
      <c r="A11" s="67">
        <v>7</v>
      </c>
      <c r="B11" s="66" t="s">
        <v>76</v>
      </c>
      <c r="C11" s="66"/>
      <c r="D11" s="66"/>
      <c r="E11" s="66"/>
      <c r="F11" s="66"/>
    </row>
    <row r="12" spans="1:6">
      <c r="A12" s="68" t="s">
        <v>77</v>
      </c>
      <c r="B12" s="66" t="s">
        <v>78</v>
      </c>
      <c r="C12" s="66">
        <v>8.4700000000000006</v>
      </c>
      <c r="D12" s="66" t="s">
        <v>67</v>
      </c>
      <c r="E12" s="66">
        <v>786.44</v>
      </c>
      <c r="F12" s="66">
        <f t="shared" ref="F12:F16" si="1">C12*E12</f>
        <v>6661.1468000000013</v>
      </c>
    </row>
    <row r="13" spans="1:6">
      <c r="A13" s="68" t="s">
        <v>79</v>
      </c>
      <c r="B13" s="66" t="s">
        <v>80</v>
      </c>
      <c r="C13" s="66">
        <v>11.42</v>
      </c>
      <c r="D13" s="66" t="s">
        <v>67</v>
      </c>
      <c r="E13" s="66">
        <v>319.88</v>
      </c>
      <c r="F13" s="66">
        <f t="shared" si="1"/>
        <v>3653.0295999999998</v>
      </c>
    </row>
    <row r="14" spans="1:6">
      <c r="A14" s="68" t="s">
        <v>81</v>
      </c>
      <c r="B14" s="66" t="s">
        <v>82</v>
      </c>
      <c r="C14" s="66">
        <v>16.93</v>
      </c>
      <c r="D14" s="66" t="s">
        <v>67</v>
      </c>
      <c r="E14" s="66">
        <v>436.52</v>
      </c>
      <c r="F14" s="66">
        <f>C14*E14</f>
        <v>7390.2835999999998</v>
      </c>
    </row>
    <row r="15" spans="1:6">
      <c r="A15" s="68" t="s">
        <v>83</v>
      </c>
      <c r="B15" s="66" t="s">
        <v>84</v>
      </c>
      <c r="C15" s="66">
        <v>19.03</v>
      </c>
      <c r="D15" s="66" t="s">
        <v>67</v>
      </c>
      <c r="E15" s="66">
        <v>721.18</v>
      </c>
      <c r="F15" s="66">
        <f t="shared" si="1"/>
        <v>13724.055399999999</v>
      </c>
    </row>
    <row r="16" spans="1:6">
      <c r="A16" s="68" t="s">
        <v>85</v>
      </c>
      <c r="B16" s="66" t="s">
        <v>86</v>
      </c>
      <c r="C16" s="66">
        <v>38.06</v>
      </c>
      <c r="D16" s="66" t="s">
        <v>67</v>
      </c>
      <c r="E16" s="66">
        <v>177.1</v>
      </c>
      <c r="F16" s="66">
        <f t="shared" si="1"/>
        <v>6740.4260000000004</v>
      </c>
    </row>
    <row r="17" spans="1:6">
      <c r="A17" s="66"/>
      <c r="B17" s="66"/>
      <c r="C17" s="66"/>
      <c r="D17" s="66"/>
      <c r="E17" s="66" t="s">
        <v>35</v>
      </c>
      <c r="F17" s="66">
        <f>SUM(F5:F16)</f>
        <v>174048.04480000003</v>
      </c>
    </row>
    <row r="18" spans="1:6" ht="30">
      <c r="A18" s="68"/>
      <c r="B18" s="69"/>
      <c r="C18" s="70"/>
      <c r="D18" s="67"/>
      <c r="E18" s="66" t="s">
        <v>87</v>
      </c>
      <c r="F18" s="66">
        <f>F17*12/100</f>
        <v>20885.765376000003</v>
      </c>
    </row>
    <row r="19" spans="1:6">
      <c r="A19" s="68"/>
      <c r="B19" s="69"/>
      <c r="C19" s="70"/>
      <c r="D19" s="67"/>
      <c r="E19" s="66"/>
      <c r="F19" s="66">
        <f>F18+F17</f>
        <v>194933.81017600003</v>
      </c>
    </row>
    <row r="20" spans="1:6" ht="30">
      <c r="A20" s="68"/>
      <c r="B20" s="69"/>
      <c r="C20" s="70"/>
      <c r="D20" s="67"/>
      <c r="E20" s="66" t="s">
        <v>88</v>
      </c>
      <c r="F20" s="66">
        <f>F19*1/100</f>
        <v>1949.3381017600002</v>
      </c>
    </row>
    <row r="21" spans="1:6">
      <c r="A21" s="68"/>
      <c r="B21" s="69"/>
      <c r="C21" s="70"/>
      <c r="D21" s="67"/>
      <c r="E21" s="66" t="s">
        <v>35</v>
      </c>
      <c r="F21" s="66">
        <f>F20+F19</f>
        <v>196883.14827776002</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1"/>
  <sheetViews>
    <sheetView topLeftCell="A4" workbookViewId="0">
      <selection activeCell="A3" sqref="A3:F3"/>
    </sheetView>
  </sheetViews>
  <sheetFormatPr defaultRowHeight="15"/>
  <cols>
    <col min="1" max="1" width="9.140625" style="71"/>
    <col min="2" max="2" width="45.28515625" style="72" customWidth="1"/>
    <col min="3" max="3" width="9.28515625" style="64" customWidth="1"/>
    <col min="4" max="4" width="9.140625" style="73"/>
    <col min="5" max="5" width="9.7109375" style="64" bestFit="1" customWidth="1"/>
    <col min="6" max="6" width="16.42578125" style="74" customWidth="1"/>
    <col min="7" max="16384" width="9.140625" style="64"/>
  </cols>
  <sheetData>
    <row r="1" spans="1:6" ht="18.75">
      <c r="A1" s="105" t="s">
        <v>56</v>
      </c>
      <c r="B1" s="105"/>
      <c r="C1" s="105"/>
      <c r="D1" s="105"/>
      <c r="E1" s="105"/>
      <c r="F1" s="105"/>
    </row>
    <row r="2" spans="1:6" ht="18.75">
      <c r="A2" s="105" t="s">
        <v>57</v>
      </c>
      <c r="B2" s="105"/>
      <c r="C2" s="105"/>
      <c r="D2" s="105"/>
      <c r="E2" s="105"/>
      <c r="F2" s="105"/>
    </row>
    <row r="3" spans="1:6" ht="62.25" customHeight="1">
      <c r="A3" s="106" t="s">
        <v>92</v>
      </c>
      <c r="B3" s="106"/>
      <c r="C3" s="106"/>
      <c r="D3" s="106"/>
      <c r="E3" s="106"/>
      <c r="F3" s="106"/>
    </row>
    <row r="4" spans="1:6">
      <c r="A4" s="27" t="s">
        <v>59</v>
      </c>
      <c r="B4" s="27" t="s">
        <v>60</v>
      </c>
      <c r="C4" s="27" t="s">
        <v>61</v>
      </c>
      <c r="D4" s="27" t="s">
        <v>6</v>
      </c>
      <c r="E4" s="27" t="s">
        <v>62</v>
      </c>
      <c r="F4" s="27" t="s">
        <v>63</v>
      </c>
    </row>
    <row r="5" spans="1:6" ht="30">
      <c r="A5" s="65">
        <v>1</v>
      </c>
      <c r="B5" s="66" t="s">
        <v>64</v>
      </c>
      <c r="C5" s="66">
        <v>3</v>
      </c>
      <c r="D5" s="66" t="s">
        <v>10</v>
      </c>
      <c r="E5" s="66">
        <v>330.4</v>
      </c>
      <c r="F5" s="66">
        <f>C5*E5</f>
        <v>991.19999999999993</v>
      </c>
    </row>
    <row r="6" spans="1:6" ht="120">
      <c r="A6" s="65" t="s">
        <v>65</v>
      </c>
      <c r="B6" s="66" t="s">
        <v>66</v>
      </c>
      <c r="C6" s="66">
        <v>130.65</v>
      </c>
      <c r="D6" s="66" t="s">
        <v>67</v>
      </c>
      <c r="E6" s="66">
        <v>153.84</v>
      </c>
      <c r="F6" s="66">
        <f t="shared" ref="F6:F10" si="0">C6*E6</f>
        <v>20099.196</v>
      </c>
    </row>
    <row r="7" spans="1:6" ht="105">
      <c r="A7" s="66" t="s">
        <v>68</v>
      </c>
      <c r="B7" s="66" t="s">
        <v>69</v>
      </c>
      <c r="C7" s="66">
        <v>36.08</v>
      </c>
      <c r="D7" s="66" t="s">
        <v>67</v>
      </c>
      <c r="E7" s="66">
        <v>415.58</v>
      </c>
      <c r="F7" s="66">
        <f t="shared" si="0"/>
        <v>14994.126399999999</v>
      </c>
    </row>
    <row r="8" spans="1:6" ht="90">
      <c r="A8" s="66" t="s">
        <v>70</v>
      </c>
      <c r="B8" s="66" t="s">
        <v>71</v>
      </c>
      <c r="C8" s="66">
        <v>60.13</v>
      </c>
      <c r="D8" s="66" t="s">
        <v>67</v>
      </c>
      <c r="E8" s="66">
        <v>1438.96</v>
      </c>
      <c r="F8" s="66">
        <f t="shared" si="0"/>
        <v>86524.664799999999</v>
      </c>
    </row>
    <row r="9" spans="1:6" ht="135">
      <c r="A9" s="66" t="s">
        <v>72</v>
      </c>
      <c r="B9" s="66" t="s">
        <v>73</v>
      </c>
      <c r="C9" s="66">
        <v>60.45</v>
      </c>
      <c r="D9" s="66" t="s">
        <v>67</v>
      </c>
      <c r="E9" s="66">
        <v>4858.76</v>
      </c>
      <c r="F9" s="66">
        <f t="shared" si="0"/>
        <v>293712.04200000002</v>
      </c>
    </row>
    <row r="10" spans="1:6" ht="45">
      <c r="A10" s="66" t="s">
        <v>74</v>
      </c>
      <c r="B10" s="66" t="s">
        <v>75</v>
      </c>
      <c r="C10" s="66">
        <v>39</v>
      </c>
      <c r="D10" s="66" t="s">
        <v>22</v>
      </c>
      <c r="E10" s="66">
        <v>184.61</v>
      </c>
      <c r="F10" s="66">
        <f t="shared" si="0"/>
        <v>7199.7900000000009</v>
      </c>
    </row>
    <row r="11" spans="1:6">
      <c r="A11" s="67">
        <v>7</v>
      </c>
      <c r="B11" s="66" t="s">
        <v>76</v>
      </c>
      <c r="C11" s="66"/>
      <c r="D11" s="66"/>
      <c r="E11" s="66"/>
      <c r="F11" s="66"/>
    </row>
    <row r="12" spans="1:6">
      <c r="A12" s="68" t="s">
        <v>77</v>
      </c>
      <c r="B12" s="66" t="s">
        <v>78</v>
      </c>
      <c r="C12" s="66">
        <v>25.99</v>
      </c>
      <c r="D12" s="66" t="s">
        <v>67</v>
      </c>
      <c r="E12" s="66">
        <v>786.44</v>
      </c>
      <c r="F12" s="66">
        <f t="shared" ref="F12:F16" si="1">C12*E12</f>
        <v>20439.5756</v>
      </c>
    </row>
    <row r="13" spans="1:6">
      <c r="A13" s="68" t="s">
        <v>79</v>
      </c>
      <c r="B13" s="66" t="s">
        <v>80</v>
      </c>
      <c r="C13" s="66">
        <v>36.08</v>
      </c>
      <c r="D13" s="66" t="s">
        <v>67</v>
      </c>
      <c r="E13" s="66">
        <v>319.88</v>
      </c>
      <c r="F13" s="66">
        <f t="shared" si="1"/>
        <v>11541.270399999999</v>
      </c>
    </row>
    <row r="14" spans="1:6">
      <c r="A14" s="68" t="s">
        <v>81</v>
      </c>
      <c r="B14" s="66" t="s">
        <v>82</v>
      </c>
      <c r="C14" s="66">
        <v>51.99</v>
      </c>
      <c r="D14" s="66" t="s">
        <v>67</v>
      </c>
      <c r="E14" s="66">
        <v>436.52</v>
      </c>
      <c r="F14" s="66">
        <f>C14*E14</f>
        <v>22694.674800000001</v>
      </c>
    </row>
    <row r="15" spans="1:6">
      <c r="A15" s="68" t="s">
        <v>83</v>
      </c>
      <c r="B15" s="66" t="s">
        <v>84</v>
      </c>
      <c r="C15" s="66">
        <v>60.13</v>
      </c>
      <c r="D15" s="66" t="s">
        <v>67</v>
      </c>
      <c r="E15" s="66">
        <v>721.18</v>
      </c>
      <c r="F15" s="66">
        <f t="shared" si="1"/>
        <v>43364.553399999997</v>
      </c>
    </row>
    <row r="16" spans="1:6">
      <c r="A16" s="68" t="s">
        <v>85</v>
      </c>
      <c r="B16" s="66" t="s">
        <v>86</v>
      </c>
      <c r="C16" s="66">
        <v>130.49</v>
      </c>
      <c r="D16" s="66" t="s">
        <v>67</v>
      </c>
      <c r="E16" s="66">
        <v>177.1</v>
      </c>
      <c r="F16" s="66">
        <f t="shared" si="1"/>
        <v>23109.779000000002</v>
      </c>
    </row>
    <row r="17" spans="1:6">
      <c r="A17" s="66"/>
      <c r="B17" s="66"/>
      <c r="C17" s="66"/>
      <c r="D17" s="66"/>
      <c r="E17" s="66" t="s">
        <v>35</v>
      </c>
      <c r="F17" s="66">
        <f>SUM(F5:F16)</f>
        <v>544670.87239999988</v>
      </c>
    </row>
    <row r="18" spans="1:6" ht="30">
      <c r="A18" s="68"/>
      <c r="B18" s="69"/>
      <c r="C18" s="70"/>
      <c r="D18" s="67"/>
      <c r="E18" s="66" t="s">
        <v>87</v>
      </c>
      <c r="F18" s="66">
        <f>F17*12/100</f>
        <v>65360.504687999986</v>
      </c>
    </row>
    <row r="19" spans="1:6">
      <c r="A19" s="68"/>
      <c r="B19" s="69"/>
      <c r="C19" s="70"/>
      <c r="D19" s="67"/>
      <c r="E19" s="66"/>
      <c r="F19" s="66">
        <f>F18+F17</f>
        <v>610031.37708799983</v>
      </c>
    </row>
    <row r="20" spans="1:6" ht="30">
      <c r="A20" s="68"/>
      <c r="B20" s="69"/>
      <c r="C20" s="70"/>
      <c r="D20" s="67"/>
      <c r="E20" s="66" t="s">
        <v>88</v>
      </c>
      <c r="F20" s="66">
        <f>F19*1/100</f>
        <v>6100.3137708799986</v>
      </c>
    </row>
    <row r="21" spans="1:6">
      <c r="A21" s="68"/>
      <c r="B21" s="69"/>
      <c r="C21" s="70"/>
      <c r="D21" s="67"/>
      <c r="E21" s="66" t="s">
        <v>35</v>
      </c>
      <c r="F21" s="66">
        <f>F20+F19</f>
        <v>616131.69085887983</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2022-04-13T10:01:21Z</dcterms:created>
  <dcterms:modified xsi:type="dcterms:W3CDTF">2022-04-13T12:08:20Z</dcterms:modified>
</cp:coreProperties>
</file>