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1"/>
  </bookViews>
  <sheets>
    <sheet name="Sheet1" sheetId="1" r:id="rId1"/>
    <sheet name="Sheet2" sheetId="2" r:id="rId2"/>
  </sheets>
  <externalReferences>
    <externalReference r:id="rId3"/>
  </externalReferences>
  <calcPr calcId="124519"/>
</workbook>
</file>

<file path=xl/calcChain.xml><?xml version="1.0" encoding="utf-8"?>
<calcChain xmlns="http://schemas.openxmlformats.org/spreadsheetml/2006/main">
  <c r="F36" i="2"/>
  <c r="F35"/>
  <c r="F37" s="1"/>
  <c r="F34"/>
  <c r="F29"/>
  <c r="C29"/>
  <c r="F28"/>
  <c r="C28"/>
  <c r="F27"/>
  <c r="C27"/>
  <c r="F25"/>
  <c r="F24"/>
  <c r="F23"/>
  <c r="F22"/>
  <c r="F21"/>
  <c r="F20"/>
  <c r="F19"/>
  <c r="F18"/>
  <c r="F17"/>
  <c r="F16"/>
  <c r="F15"/>
  <c r="F14"/>
  <c r="F13"/>
  <c r="F12"/>
  <c r="F11"/>
  <c r="F10"/>
  <c r="F9"/>
  <c r="F8"/>
  <c r="F7"/>
  <c r="F6"/>
  <c r="F5"/>
  <c r="F30" s="1"/>
  <c r="H21" i="1"/>
  <c r="H20"/>
  <c r="H19"/>
  <c r="H18"/>
  <c r="H17"/>
  <c r="H15"/>
  <c r="H14"/>
  <c r="H13"/>
  <c r="H12"/>
  <c r="H11"/>
  <c r="H10"/>
  <c r="H9"/>
  <c r="H8"/>
  <c r="H7"/>
  <c r="H6"/>
  <c r="H5"/>
  <c r="H22" s="1"/>
  <c r="F38" i="2" l="1"/>
  <c r="F40"/>
</calcChain>
</file>

<file path=xl/sharedStrings.xml><?xml version="1.0" encoding="utf-8"?>
<sst xmlns="http://schemas.openxmlformats.org/spreadsheetml/2006/main" count="146" uniqueCount="111">
  <si>
    <t>RANCHI MUNICIPAL CORPORATION, RANCHI</t>
  </si>
  <si>
    <t xml:space="preserve">BILL OF QUANTITY </t>
  </si>
  <si>
    <t>Name of Work :- Construction   of drain at biraj nagar road no.-05 from house of IAS Naman Preet Lakra to Poddar General Store under ward no 10.</t>
  </si>
  <si>
    <t>Sl. No.</t>
  </si>
  <si>
    <t>Items of work</t>
  </si>
  <si>
    <t>Qnty.</t>
  </si>
  <si>
    <t>Unit</t>
  </si>
  <si>
    <t>Rate</t>
  </si>
  <si>
    <t>Amount</t>
  </si>
  <si>
    <t xml:space="preserve">1
</t>
  </si>
  <si>
    <t>Providing labour for cleaning of site as per specification and direction of E/I.</t>
  </si>
  <si>
    <t>NOS</t>
  </si>
  <si>
    <t>2
5.10.3</t>
  </si>
  <si>
    <t>Dismantling RCC work including stacking serviceable materials in countable stacks within 15m lead and disposal of unserviceable materials with all leads complete as per direction of E/I.</t>
  </si>
  <si>
    <t>M3</t>
  </si>
  <si>
    <t xml:space="preserve">3
5.10.2     BCD
</t>
  </si>
  <si>
    <t>Dismantling plain cement or lime concrete work including stacking serviceable materials in countable stacks within 15m lead and disposal of unserviceable materials with all leads complete as per direction of E/I.</t>
  </si>
  <si>
    <t>4
5.1.1+5.1.2</t>
  </si>
  <si>
    <t>Earth Work Excavation for structure as per technical specification clause 305.1 including setting out ,construction of shoring and brading in foundation trenches complete as per drawing and Technical specification.</t>
  </si>
  <si>
    <t>5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</si>
  <si>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</si>
  <si>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6
8.6.8</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</si>
  <si>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</si>
  <si>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7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</si>
  <si>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</si>
  <si>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8
5.3.10</t>
  </si>
  <si>
    <t xml:space="preserve">Providing RCC-M200 with nominal mix of (1:1.5:3) in foundation and plinth with approved quality of stone --do--all   complete as per drawing and Technical specification. </t>
  </si>
  <si>
    <t>9
5.5.30</t>
  </si>
  <si>
    <r>
      <t>Supplying fitting and fixing M.S grill gate with M.S grills made of 20</t>
    </r>
    <r>
      <rPr>
        <b/>
        <sz val="11"/>
        <color indexed="8"/>
        <rFont val="Calibri"/>
        <family val="2"/>
      </rPr>
      <t>X6 mm M.S flats or 16mm M.S square bars fitted on 25X25X6mm M.S Angle frame -do-(when steel is not supplied by the deptt.)</t>
    </r>
  </si>
  <si>
    <t>M2</t>
  </si>
  <si>
    <t>10
5.3.11</t>
  </si>
  <si>
    <t>Providing precast R.C.C. M-200 with nominal mix of (1:1.5:3) in slab of desired size with approved quality of stone chips and clean coarse sand of F.M. 2.5 to 3 including cost of curing ,shuttering ,carrying the slab manually to site and laying in position all complete (but excluding the cost of reinforcement )taxes and royalty all complete as per building specifications and direction of E/I.</t>
  </si>
  <si>
    <t>11
5.5.5(a)</t>
  </si>
  <si>
    <t>Providing Tor steel reinforcement of 8mm,10mm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</si>
  <si>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</si>
  <si>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Carriage of materials</t>
  </si>
  <si>
    <t>I</t>
  </si>
  <si>
    <t>Disposal excavated earth up to 01 KM</t>
  </si>
  <si>
    <t>II</t>
  </si>
  <si>
    <t>Local Sand with lead of 14 km</t>
  </si>
  <si>
    <t>III</t>
  </si>
  <si>
    <t xml:space="preserve"> Sand with lead of 49 km</t>
  </si>
  <si>
    <t>IV</t>
  </si>
  <si>
    <t>S/Chips with lead of 22 km</t>
  </si>
  <si>
    <t>V</t>
  </si>
  <si>
    <t>Stone  Boulder with lead of 36 km</t>
  </si>
  <si>
    <t>TOTAL</t>
  </si>
  <si>
    <t>RENOVATION OF DOG HOSPITAL AT NAMKUM  WARD-46.</t>
  </si>
  <si>
    <t>Sl No.</t>
  </si>
  <si>
    <t>Particulars or item of works</t>
  </si>
  <si>
    <t>Quantity</t>
  </si>
  <si>
    <t xml:space="preserve">Rate    (in Rs.) </t>
  </si>
  <si>
    <t>Amount   (in Rs.)</t>
  </si>
  <si>
    <t>Providing man days for site clearence before and after the work etc.</t>
  </si>
  <si>
    <t>Each</t>
  </si>
  <si>
    <t>2  (5.10.2)</t>
  </si>
  <si>
    <t>dismantaling plain cement or lime concrete work including -do-</t>
  </si>
  <si>
    <t>M³</t>
  </si>
  <si>
    <t>3.(.J.B.C.D.5.1.1.+5.1.2.)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</si>
  <si>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</si>
  <si>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4.  (5.10.34)</t>
  </si>
  <si>
    <t>providing 150mm, wide brick drain in cement mortar (1:6) with av. 150mm clear depth and 125mm apron including……..do…….</t>
  </si>
  <si>
    <t>m</t>
  </si>
  <si>
    <t>5. (ELECT. 2105)</t>
  </si>
  <si>
    <t>supplying and fixing 15''metal exaust fan</t>
  </si>
  <si>
    <t xml:space="preserve">nos. </t>
  </si>
  <si>
    <t>6. (ELECT. 2101)</t>
  </si>
  <si>
    <t>supplying and fixing ceiling fan 48''(1200mm)</t>
  </si>
  <si>
    <t>7. (12.41.1)</t>
  </si>
  <si>
    <t>providing and fixing on wall face  unplassticised rigid  PVC pipe rain water pipes conforming IS:13592……expansion</t>
  </si>
  <si>
    <t>8. (5.5.18)</t>
  </si>
  <si>
    <t>supplying, fitting and fixing fully glazed steel door, windows or ventillations of standard rolled……..of E/I.</t>
  </si>
  <si>
    <t>m2</t>
  </si>
  <si>
    <t>9. (5.5.18)</t>
  </si>
  <si>
    <t>supplying, fitting and fixing 20gauges GCI sheet gate fittedon ……..of E/I.</t>
  </si>
  <si>
    <t>10. (5.3.2)</t>
  </si>
  <si>
    <t>Providing P.C.C.M-200 in nominal mix of (1:1.5:3) in foundation with approved quality of stone chips 20mm to 6mm size graded and clean coarse sand of F.M.2.5 to 3 including screening, shuttering,mixing cement concrete in mixer and placing in position, vibrating,striking, curing taxes and royalty all complete as per specification and direction of E/I.</t>
  </si>
  <si>
    <t>11. (5.6.19)</t>
  </si>
  <si>
    <t>providing and laying 25mm thick kotah stone slab flooring of approved size, texture and colour over 19mm thick base of lime morter…………….of E/I.  600x600mm</t>
  </si>
  <si>
    <t>12. (18.12.8)</t>
  </si>
  <si>
    <t xml:space="preserve"> Providing and fixing G.I. pipes complete with G.I. fittings including trenching and refilling etc.</t>
  </si>
  <si>
    <t>Rmt</t>
  </si>
  <si>
    <t>13. (18.40.8)</t>
  </si>
  <si>
    <t>Painting G.I. pipes and fittings with two coats of anti-corrosive bitumastic paint of approved quality :</t>
  </si>
  <si>
    <t>14. (10.16.1)</t>
  </si>
  <si>
    <t>Steel work in built up tubular (round, square or rectangular hollow tubes etc.)trusses etc., including cutting, hoisting, fixing in position and applying a priming coat of approved steel primer, including welding and bolted with special shapedwashers etc. complete.</t>
  </si>
  <si>
    <t>kg</t>
  </si>
  <si>
    <t>15. (12.1.1)</t>
  </si>
  <si>
    <t>Providing corrugated G.S. sheet roofing including vertical / curved surface fixed with polymer coated J or L hooks, bolts and nuts 8 mm diameter with bitumen and G.I. limpet washers or with G.I. limpet washers filled with white lead, including a coat of approved steel primer and two coats of approved paint on overlapping of sheets complete (up to any pitch in horizontal/ vertical or curved surfaces),excluding the cost of purlins, rafters and trusses and including cutting to size and shape wherever required.</t>
  </si>
  <si>
    <t>16.  (5.8.9)</t>
  </si>
  <si>
    <t xml:space="preserve">extra for cleaning the old surface by scrapping the entire old white wash or colour wash including coxt of scaffolding all complete as per direction of E/I. </t>
  </si>
  <si>
    <t>17.  (5.8.2)</t>
  </si>
  <si>
    <t>white wash two coats over old surface -do-</t>
  </si>
  <si>
    <t>18.    (5.8.24)</t>
  </si>
  <si>
    <t xml:space="preserve">providing two coat of snowem of approved shade and make over a coat of cement primer on new surface including preparing the plastered …………….of E/I. </t>
  </si>
  <si>
    <t>19.   (5.12.1)</t>
  </si>
  <si>
    <t xml:space="preserve">water proofing for old and new roof slab:- providing and laying water proofing treatment on roof slab by applying two component……………..for five years. </t>
  </si>
  <si>
    <t>20.      (DSR  17.1.1)</t>
  </si>
  <si>
    <t xml:space="preserve">Providing and fixing water closet squatting pan (Indian type W.C. pan ) with100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
17.1.1 White Vitreous china Orissa pattern W.C. pan of size 580x440 mm with integral type foot rests
</t>
  </si>
  <si>
    <t>21.  (5.5.30)</t>
  </si>
  <si>
    <t>Supplying,fitting and fixing M.S grill gate with M.S. grills made of 20x6mm M.S. flats or 16mm M.S. square bars fitted on 25x25x6mm M.S. Angle frame of size of 60x60x6mm including cost of fabrication,providing necessary locking arrangements with haskel and dommny duly fixed in PCC(1:2:4) blocks of required size,applying,priming coat og red lead over steel work,taxes all complete as per drawing specification and direction of E/I.</t>
  </si>
  <si>
    <t>CARRIAGE OF MATERIALS</t>
  </si>
  <si>
    <t>SAND-LEAD-49KM</t>
  </si>
  <si>
    <t>CHIPS-LEAD-22KM</t>
  </si>
  <si>
    <t>EARTH-LEAD-1KM</t>
  </si>
  <si>
    <t xml:space="preserve">                                                                                                  Excutive Engineer 
                                                                                                         Ranchi Municipal Corporation
                                                                                                         Ranchi</t>
  </si>
  <si>
    <t>GST 12%</t>
  </si>
  <si>
    <t>contengencies</t>
  </si>
  <si>
    <t>J.E.</t>
  </si>
  <si>
    <t>E.E.</t>
  </si>
  <si>
    <t>R.M.C.</t>
  </si>
</sst>
</file>

<file path=xl/styles.xml><?xml version="1.0" encoding="utf-8"?>
<styleSheet xmlns="http://schemas.openxmlformats.org/spreadsheetml/2006/main">
  <numFmts count="1">
    <numFmt numFmtId="164" formatCode="0.000"/>
  </numFmts>
  <fonts count="12">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11"/>
      <color indexed="8"/>
      <name val="Calibri"/>
      <family val="2"/>
    </font>
    <font>
      <b/>
      <sz val="11"/>
      <color theme="1"/>
      <name val="Times New Roman"/>
      <family val="1"/>
    </font>
    <font>
      <b/>
      <sz val="16"/>
      <color theme="1"/>
      <name val="Calibri"/>
      <family val="2"/>
      <scheme val="minor"/>
    </font>
    <font>
      <b/>
      <sz val="12"/>
      <color theme="1"/>
      <name val="Calibri"/>
      <family val="2"/>
      <scheme val="minor"/>
    </font>
    <font>
      <b/>
      <sz val="10"/>
      <color theme="1"/>
      <name val="Century"/>
      <family val="1"/>
    </font>
    <font>
      <b/>
      <sz val="10"/>
      <name val="Arial"/>
      <family val="2"/>
    </font>
    <font>
      <b/>
      <sz val="11"/>
      <name val="Calibri"/>
      <family val="2"/>
      <scheme val="minor"/>
    </font>
    <font>
      <b/>
      <i/>
      <u/>
      <sz val="12"/>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2" fontId="7" fillId="0" borderId="1" xfId="0" applyNumberFormat="1" applyFont="1" applyBorder="1" applyAlignment="1">
      <alignment horizontal="center" vertical="center" wrapText="1"/>
    </xf>
    <xf numFmtId="2" fontId="7" fillId="0" borderId="7" xfId="0" applyNumberFormat="1"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2" fontId="9" fillId="2"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2" fontId="7" fillId="0" borderId="6" xfId="0" applyNumberFormat="1" applyFont="1" applyBorder="1" applyAlignment="1">
      <alignment horizontal="center" vertical="center"/>
    </xf>
    <xf numFmtId="0" fontId="7" fillId="0" borderId="0" xfId="0" applyFont="1" applyBorder="1" applyAlignment="1">
      <alignment horizontal="center" vertical="center"/>
    </xf>
    <xf numFmtId="2" fontId="7" fillId="0" borderId="0" xfId="0" applyNumberFormat="1" applyFont="1" applyBorder="1" applyAlignment="1">
      <alignment horizontal="center" vertical="center"/>
    </xf>
    <xf numFmtId="0" fontId="0" fillId="0" borderId="0" xfId="0" applyAlignment="1">
      <alignment horizontal="center" vertical="center"/>
    </xf>
    <xf numFmtId="2" fontId="2" fillId="0" borderId="1" xfId="0" applyNumberFormat="1"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2" fontId="6" fillId="0" borderId="1" xfId="0" applyNumberFormat="1" applyFont="1" applyBorder="1" applyAlignment="1">
      <alignment horizontal="center" vertical="center"/>
    </xf>
    <xf numFmtId="2" fontId="6" fillId="0" borderId="0" xfId="0" applyNumberFormat="1"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0"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G%20HOSPITAL%20-%203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TAILED ESTIMATE"/>
      <sheetName val="MATERIAL STATEMENT"/>
      <sheetName val="BILL OF QUANTITY"/>
      <sheetName val="boq"/>
    </sheetNames>
    <sheetDataSet>
      <sheetData sheetId="0"/>
      <sheetData sheetId="1">
        <row r="6">
          <cell r="F6">
            <v>0.76720475785896336</v>
          </cell>
          <cell r="H6">
            <v>1.5344095157179267</v>
          </cell>
          <cell r="I6">
            <v>1.7841971112999149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22"/>
  <sheetViews>
    <sheetView topLeftCell="A16" workbookViewId="0">
      <selection activeCell="H22" sqref="H22"/>
    </sheetView>
  </sheetViews>
  <sheetFormatPr defaultRowHeight="15"/>
  <cols>
    <col min="1" max="1" width="9.140625" style="10"/>
    <col min="2" max="2" width="42.28515625" style="11" customWidth="1"/>
    <col min="3" max="3" width="12" style="11" hidden="1" customWidth="1"/>
    <col min="4" max="4" width="4.42578125" style="11" customWidth="1"/>
    <col min="5" max="5" width="9.140625" style="1"/>
    <col min="6" max="6" width="9.140625" style="12"/>
    <col min="7" max="7" width="9.140625" style="1"/>
    <col min="8" max="8" width="16.42578125" style="13" customWidth="1"/>
    <col min="9" max="16384" width="9.140625" style="1"/>
  </cols>
  <sheetData>
    <row r="1" spans="1:8" ht="18.75">
      <c r="A1" s="41" t="s">
        <v>0</v>
      </c>
      <c r="B1" s="41"/>
      <c r="C1" s="41"/>
      <c r="D1" s="41"/>
      <c r="E1" s="41"/>
      <c r="F1" s="41"/>
      <c r="G1" s="41"/>
      <c r="H1" s="41"/>
    </row>
    <row r="2" spans="1:8" ht="18.75">
      <c r="A2" s="41" t="s">
        <v>1</v>
      </c>
      <c r="B2" s="41"/>
      <c r="C2" s="41"/>
      <c r="D2" s="41"/>
      <c r="E2" s="41"/>
      <c r="F2" s="41"/>
      <c r="G2" s="41"/>
      <c r="H2" s="41"/>
    </row>
    <row r="3" spans="1:8" ht="57.75" customHeight="1">
      <c r="A3" s="42" t="s">
        <v>2</v>
      </c>
      <c r="B3" s="42"/>
      <c r="C3" s="42"/>
      <c r="D3" s="42"/>
      <c r="E3" s="42"/>
      <c r="F3" s="42"/>
      <c r="G3" s="42"/>
      <c r="H3" s="42"/>
    </row>
    <row r="4" spans="1:8">
      <c r="A4" s="2" t="s">
        <v>3</v>
      </c>
      <c r="B4" s="2" t="s">
        <v>4</v>
      </c>
      <c r="C4" s="2"/>
      <c r="D4" s="2"/>
      <c r="E4" s="2" t="s">
        <v>5</v>
      </c>
      <c r="F4" s="2" t="s">
        <v>6</v>
      </c>
      <c r="G4" s="2" t="s">
        <v>7</v>
      </c>
      <c r="H4" s="2" t="s">
        <v>8</v>
      </c>
    </row>
    <row r="5" spans="1:8" ht="30">
      <c r="A5" s="3" t="s">
        <v>9</v>
      </c>
      <c r="B5" s="4" t="s">
        <v>10</v>
      </c>
      <c r="C5" s="5">
        <v>41</v>
      </c>
      <c r="D5" s="4">
        <v>5</v>
      </c>
      <c r="E5" s="6">
        <v>4</v>
      </c>
      <c r="F5" s="7" t="s">
        <v>11</v>
      </c>
      <c r="G5" s="5">
        <v>330.39</v>
      </c>
      <c r="H5" s="6">
        <f>E5*G5</f>
        <v>1321.56</v>
      </c>
    </row>
    <row r="6" spans="1:8" ht="75">
      <c r="A6" s="3" t="s">
        <v>12</v>
      </c>
      <c r="B6" s="4" t="s">
        <v>13</v>
      </c>
      <c r="C6" s="4"/>
      <c r="D6" s="4"/>
      <c r="E6" s="5">
        <v>2.97</v>
      </c>
      <c r="F6" s="7" t="s">
        <v>14</v>
      </c>
      <c r="G6" s="5">
        <v>1832.28</v>
      </c>
      <c r="H6" s="6">
        <f t="shared" ref="H6:H21" si="0">E6*G6</f>
        <v>5441.8716000000004</v>
      </c>
    </row>
    <row r="7" spans="1:8" ht="75">
      <c r="A7" s="3" t="s">
        <v>15</v>
      </c>
      <c r="B7" s="4" t="s">
        <v>16</v>
      </c>
      <c r="C7" s="4"/>
      <c r="D7" s="4"/>
      <c r="E7" s="5">
        <v>9.1999999999999993</v>
      </c>
      <c r="F7" s="7" t="s">
        <v>14</v>
      </c>
      <c r="G7" s="5">
        <v>878.79</v>
      </c>
      <c r="H7" s="6">
        <f t="shared" si="0"/>
        <v>8084.8679999999995</v>
      </c>
    </row>
    <row r="8" spans="1:8" ht="75">
      <c r="A8" s="3" t="s">
        <v>17</v>
      </c>
      <c r="B8" s="4" t="s">
        <v>18</v>
      </c>
      <c r="C8" s="5">
        <v>476.87</v>
      </c>
      <c r="D8" s="4">
        <v>42.59</v>
      </c>
      <c r="E8" s="6">
        <v>39.299999999999997</v>
      </c>
      <c r="F8" s="7" t="s">
        <v>14</v>
      </c>
      <c r="G8" s="5">
        <v>153.84</v>
      </c>
      <c r="H8" s="6">
        <f t="shared" si="0"/>
        <v>6045.9119999999994</v>
      </c>
    </row>
    <row r="9" spans="1:8" ht="105">
      <c r="A9" s="3" t="s">
        <v>19</v>
      </c>
      <c r="B9" s="4" t="s">
        <v>20</v>
      </c>
      <c r="C9" s="4"/>
      <c r="D9" s="4"/>
      <c r="E9" s="5">
        <v>3.43</v>
      </c>
      <c r="F9" s="7" t="s">
        <v>14</v>
      </c>
      <c r="G9" s="5">
        <v>415.58</v>
      </c>
      <c r="H9" s="6">
        <f t="shared" si="0"/>
        <v>1425.4394</v>
      </c>
    </row>
    <row r="10" spans="1:8" ht="90">
      <c r="A10" s="3" t="s">
        <v>21</v>
      </c>
      <c r="B10" s="4" t="s">
        <v>22</v>
      </c>
      <c r="C10" s="4"/>
      <c r="D10" s="4"/>
      <c r="E10" s="5">
        <v>5.71</v>
      </c>
      <c r="F10" s="7" t="s">
        <v>14</v>
      </c>
      <c r="G10" s="5">
        <v>1336.28</v>
      </c>
      <c r="H10" s="6">
        <f t="shared" si="0"/>
        <v>7630.1588000000002</v>
      </c>
    </row>
    <row r="11" spans="1:8" ht="150">
      <c r="A11" s="3" t="s">
        <v>23</v>
      </c>
      <c r="B11" s="4" t="s">
        <v>24</v>
      </c>
      <c r="C11" s="4"/>
      <c r="D11" s="4"/>
      <c r="E11" s="5">
        <v>6.86</v>
      </c>
      <c r="F11" s="7" t="s">
        <v>14</v>
      </c>
      <c r="G11" s="5">
        <v>4858.76</v>
      </c>
      <c r="H11" s="6">
        <f t="shared" si="0"/>
        <v>33331.0936</v>
      </c>
    </row>
    <row r="12" spans="1:8" ht="60">
      <c r="A12" s="3" t="s">
        <v>25</v>
      </c>
      <c r="B12" s="4" t="s">
        <v>26</v>
      </c>
      <c r="C12" s="4"/>
      <c r="D12" s="4"/>
      <c r="E12" s="5">
        <v>10.96</v>
      </c>
      <c r="F12" s="7" t="s">
        <v>14</v>
      </c>
      <c r="G12" s="5">
        <v>5891.97</v>
      </c>
      <c r="H12" s="6">
        <f t="shared" si="0"/>
        <v>64575.991200000011</v>
      </c>
    </row>
    <row r="13" spans="1:8" ht="75">
      <c r="A13" s="3" t="s">
        <v>27</v>
      </c>
      <c r="B13" s="4" t="s">
        <v>28</v>
      </c>
      <c r="C13" s="4"/>
      <c r="D13" s="4"/>
      <c r="E13" s="5">
        <v>200</v>
      </c>
      <c r="F13" s="7" t="s">
        <v>29</v>
      </c>
      <c r="G13" s="5">
        <v>104.62</v>
      </c>
      <c r="H13" s="6">
        <f t="shared" si="0"/>
        <v>20924</v>
      </c>
    </row>
    <row r="14" spans="1:8" ht="135">
      <c r="A14" s="3" t="s">
        <v>30</v>
      </c>
      <c r="B14" s="4" t="s">
        <v>31</v>
      </c>
      <c r="C14" s="4"/>
      <c r="D14" s="4"/>
      <c r="E14" s="5">
        <v>6.73</v>
      </c>
      <c r="F14" s="7" t="s">
        <v>14</v>
      </c>
      <c r="G14" s="5">
        <v>6092.63</v>
      </c>
      <c r="H14" s="6">
        <f t="shared" si="0"/>
        <v>41003.399900000004</v>
      </c>
    </row>
    <row r="15" spans="1:8" ht="120">
      <c r="A15" s="3" t="s">
        <v>32</v>
      </c>
      <c r="B15" s="4" t="s">
        <v>33</v>
      </c>
      <c r="C15" s="4"/>
      <c r="D15" s="4"/>
      <c r="E15" s="5">
        <v>1.99</v>
      </c>
      <c r="F15" s="7" t="s">
        <v>34</v>
      </c>
      <c r="G15" s="5">
        <v>77259.94</v>
      </c>
      <c r="H15" s="6">
        <f t="shared" si="0"/>
        <v>153747.2806</v>
      </c>
    </row>
    <row r="16" spans="1:8">
      <c r="A16" s="8">
        <v>12</v>
      </c>
      <c r="B16" s="9" t="s">
        <v>35</v>
      </c>
      <c r="C16" s="9"/>
      <c r="D16" s="9"/>
      <c r="E16" s="5"/>
      <c r="F16" s="7"/>
      <c r="G16" s="5"/>
      <c r="H16" s="6"/>
    </row>
    <row r="17" spans="1:8">
      <c r="A17" s="8" t="s">
        <v>36</v>
      </c>
      <c r="B17" s="4" t="s">
        <v>37</v>
      </c>
      <c r="C17" s="4">
        <v>476.87</v>
      </c>
      <c r="D17" s="4">
        <v>42.59</v>
      </c>
      <c r="E17" s="6">
        <v>39.299999999999997</v>
      </c>
      <c r="F17" s="7" t="s">
        <v>14</v>
      </c>
      <c r="G17" s="5">
        <v>177.1</v>
      </c>
      <c r="H17" s="6">
        <f t="shared" si="0"/>
        <v>6960.0299999999988</v>
      </c>
    </row>
    <row r="18" spans="1:8">
      <c r="A18" s="8" t="s">
        <v>38</v>
      </c>
      <c r="B18" s="4" t="s">
        <v>39</v>
      </c>
      <c r="C18" s="5"/>
      <c r="D18" s="4"/>
      <c r="E18" s="4">
        <v>3.43</v>
      </c>
      <c r="F18" s="7" t="s">
        <v>14</v>
      </c>
      <c r="G18" s="5">
        <v>363.98</v>
      </c>
      <c r="H18" s="6">
        <f t="shared" si="0"/>
        <v>1248.4514000000001</v>
      </c>
    </row>
    <row r="19" spans="1:8">
      <c r="A19" s="8" t="s">
        <v>40</v>
      </c>
      <c r="B19" s="4" t="s">
        <v>41</v>
      </c>
      <c r="C19" s="4">
        <v>111.8</v>
      </c>
      <c r="D19" s="4">
        <v>20.02</v>
      </c>
      <c r="E19" s="6">
        <v>10.56</v>
      </c>
      <c r="F19" s="7" t="s">
        <v>14</v>
      </c>
      <c r="G19" s="5">
        <v>893.67</v>
      </c>
      <c r="H19" s="6">
        <f t="shared" si="0"/>
        <v>9437.1551999999992</v>
      </c>
    </row>
    <row r="20" spans="1:8">
      <c r="A20" s="8" t="s">
        <v>42</v>
      </c>
      <c r="B20" s="4" t="s">
        <v>43</v>
      </c>
      <c r="C20" s="4">
        <v>223.61</v>
      </c>
      <c r="D20" s="4">
        <v>130.43</v>
      </c>
      <c r="E20" s="6">
        <v>21.12</v>
      </c>
      <c r="F20" s="7" t="s">
        <v>14</v>
      </c>
      <c r="G20" s="5">
        <v>496.4</v>
      </c>
      <c r="H20" s="6">
        <f t="shared" si="0"/>
        <v>10483.968000000001</v>
      </c>
    </row>
    <row r="21" spans="1:8">
      <c r="A21" s="8" t="s">
        <v>44</v>
      </c>
      <c r="B21" s="4" t="s">
        <v>45</v>
      </c>
      <c r="C21" s="5"/>
      <c r="D21" s="4"/>
      <c r="E21" s="4">
        <v>5.71</v>
      </c>
      <c r="F21" s="7" t="s">
        <v>14</v>
      </c>
      <c r="G21" s="5">
        <v>819.59</v>
      </c>
      <c r="H21" s="6">
        <f t="shared" si="0"/>
        <v>4679.8589000000002</v>
      </c>
    </row>
    <row r="22" spans="1:8">
      <c r="A22" s="8"/>
      <c r="B22" s="9"/>
      <c r="C22" s="5"/>
      <c r="D22" s="7"/>
      <c r="E22" s="5"/>
      <c r="F22" s="7"/>
      <c r="G22" s="5" t="s">
        <v>46</v>
      </c>
      <c r="H22" s="6">
        <f>SUM(H5:H21)</f>
        <v>376341.03860000003</v>
      </c>
    </row>
  </sheetData>
  <mergeCells count="3">
    <mergeCell ref="A1:H1"/>
    <mergeCell ref="A2:H2"/>
    <mergeCell ref="A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79"/>
  <sheetViews>
    <sheetView tabSelected="1" topLeftCell="A27" workbookViewId="0">
      <selection sqref="A1:XFD1048576"/>
    </sheetView>
  </sheetViews>
  <sheetFormatPr defaultRowHeight="15"/>
  <cols>
    <col min="1" max="1" width="9" style="1" customWidth="1"/>
    <col min="2" max="2" width="43.42578125" style="1" customWidth="1"/>
    <col min="3" max="3" width="11.7109375" style="1" customWidth="1"/>
    <col min="4" max="4" width="5.42578125" style="1" bestFit="1" customWidth="1"/>
    <col min="5" max="5" width="14.28515625" style="1" customWidth="1"/>
    <col min="6" max="6" width="25.5703125" style="1" bestFit="1" customWidth="1"/>
    <col min="7" max="16384" width="9.140625" style="1"/>
  </cols>
  <sheetData>
    <row r="1" spans="1:6" ht="18.75">
      <c r="A1" s="46" t="s">
        <v>0</v>
      </c>
      <c r="B1" s="47"/>
      <c r="C1" s="47"/>
      <c r="D1" s="47"/>
      <c r="E1" s="47"/>
      <c r="F1" s="47"/>
    </row>
    <row r="2" spans="1:6" ht="18.75">
      <c r="A2" s="48" t="s">
        <v>1</v>
      </c>
      <c r="B2" s="49"/>
      <c r="C2" s="49"/>
      <c r="D2" s="49"/>
      <c r="E2" s="49"/>
      <c r="F2" s="49"/>
    </row>
    <row r="3" spans="1:6" ht="35.25" customHeight="1">
      <c r="A3" s="50" t="s">
        <v>47</v>
      </c>
      <c r="B3" s="51"/>
      <c r="C3" s="51"/>
      <c r="D3" s="51"/>
      <c r="E3" s="51"/>
      <c r="F3" s="52"/>
    </row>
    <row r="4" spans="1:6" ht="31.5">
      <c r="A4" s="14" t="s">
        <v>48</v>
      </c>
      <c r="B4" s="15" t="s">
        <v>49</v>
      </c>
      <c r="C4" s="16" t="s">
        <v>50</v>
      </c>
      <c r="D4" s="16" t="s">
        <v>6</v>
      </c>
      <c r="E4" s="17" t="s">
        <v>51</v>
      </c>
      <c r="F4" s="17" t="s">
        <v>52</v>
      </c>
    </row>
    <row r="5" spans="1:6" ht="31.5">
      <c r="A5" s="17">
        <v>1</v>
      </c>
      <c r="B5" s="17" t="s">
        <v>53</v>
      </c>
      <c r="C5" s="18">
        <v>10</v>
      </c>
      <c r="D5" s="18" t="s">
        <v>54</v>
      </c>
      <c r="E5" s="18">
        <v>330.4</v>
      </c>
      <c r="F5" s="18">
        <f>PRODUCT(C5,E5)</f>
        <v>3304</v>
      </c>
    </row>
    <row r="6" spans="1:6" ht="31.5">
      <c r="A6" s="17" t="s">
        <v>55</v>
      </c>
      <c r="B6" s="17" t="s">
        <v>56</v>
      </c>
      <c r="C6" s="18">
        <v>1.32</v>
      </c>
      <c r="D6" s="18" t="s">
        <v>57</v>
      </c>
      <c r="E6" s="18">
        <v>878.79</v>
      </c>
      <c r="F6" s="18">
        <f t="shared" ref="F6:F29" si="0">PRODUCT(C6,E6)</f>
        <v>1160.0028</v>
      </c>
    </row>
    <row r="7" spans="1:6" ht="204.75">
      <c r="A7" s="17" t="s">
        <v>58</v>
      </c>
      <c r="B7" s="17" t="s">
        <v>59</v>
      </c>
      <c r="C7" s="18">
        <v>1.78</v>
      </c>
      <c r="D7" s="18" t="s">
        <v>57</v>
      </c>
      <c r="E7" s="18">
        <v>153.84</v>
      </c>
      <c r="F7" s="18">
        <f t="shared" si="0"/>
        <v>273.83519999999999</v>
      </c>
    </row>
    <row r="8" spans="1:6" ht="63">
      <c r="A8" s="17" t="s">
        <v>60</v>
      </c>
      <c r="B8" s="17" t="s">
        <v>61</v>
      </c>
      <c r="C8" s="18">
        <v>21.02</v>
      </c>
      <c r="D8" s="19" t="s">
        <v>62</v>
      </c>
      <c r="E8" s="18">
        <v>669.62</v>
      </c>
      <c r="F8" s="18">
        <f t="shared" si="0"/>
        <v>14075.412399999999</v>
      </c>
    </row>
    <row r="9" spans="1:6" ht="47.25">
      <c r="A9" s="17" t="s">
        <v>63</v>
      </c>
      <c r="B9" s="17" t="s">
        <v>64</v>
      </c>
      <c r="C9" s="18">
        <v>6</v>
      </c>
      <c r="D9" s="18" t="s">
        <v>65</v>
      </c>
      <c r="E9" s="18">
        <v>2693.01</v>
      </c>
      <c r="F9" s="18">
        <f t="shared" si="0"/>
        <v>16158.060000000001</v>
      </c>
    </row>
    <row r="10" spans="1:6" ht="47.25">
      <c r="A10" s="17" t="s">
        <v>66</v>
      </c>
      <c r="B10" s="17" t="s">
        <v>67</v>
      </c>
      <c r="C10" s="18">
        <v>5</v>
      </c>
      <c r="D10" s="18" t="s">
        <v>65</v>
      </c>
      <c r="E10" s="18">
        <v>1251.9100000000001</v>
      </c>
      <c r="F10" s="18">
        <f t="shared" si="0"/>
        <v>6259.55</v>
      </c>
    </row>
    <row r="11" spans="1:6" ht="47.25">
      <c r="A11" s="17" t="s">
        <v>68</v>
      </c>
      <c r="B11" s="17" t="s">
        <v>69</v>
      </c>
      <c r="C11" s="18">
        <v>32.92</v>
      </c>
      <c r="D11" s="18" t="s">
        <v>62</v>
      </c>
      <c r="E11" s="18">
        <v>269.67</v>
      </c>
      <c r="F11" s="18">
        <f t="shared" si="0"/>
        <v>8877.5364000000009</v>
      </c>
    </row>
    <row r="12" spans="1:6" ht="47.25">
      <c r="A12" s="17" t="s">
        <v>70</v>
      </c>
      <c r="B12" s="17" t="s">
        <v>71</v>
      </c>
      <c r="C12" s="18">
        <v>5.95</v>
      </c>
      <c r="D12" s="18" t="s">
        <v>72</v>
      </c>
      <c r="E12" s="18">
        <v>4012.62</v>
      </c>
      <c r="F12" s="18">
        <f t="shared" si="0"/>
        <v>23875.089</v>
      </c>
    </row>
    <row r="13" spans="1:6" ht="35.25" customHeight="1">
      <c r="A13" s="17" t="s">
        <v>73</v>
      </c>
      <c r="B13" s="17" t="s">
        <v>74</v>
      </c>
      <c r="C13" s="18">
        <v>5.95</v>
      </c>
      <c r="D13" s="18" t="s">
        <v>72</v>
      </c>
      <c r="E13" s="18">
        <v>3680.37</v>
      </c>
      <c r="F13" s="18">
        <f t="shared" si="0"/>
        <v>21898.201499999999</v>
      </c>
    </row>
    <row r="14" spans="1:6" ht="157.5">
      <c r="A14" s="17" t="s">
        <v>75</v>
      </c>
      <c r="B14" s="17" t="s">
        <v>76</v>
      </c>
      <c r="C14" s="18">
        <v>1.78</v>
      </c>
      <c r="D14" s="18" t="s">
        <v>57</v>
      </c>
      <c r="E14" s="18">
        <v>5810.71</v>
      </c>
      <c r="F14" s="18">
        <f t="shared" si="0"/>
        <v>10343.0638</v>
      </c>
    </row>
    <row r="15" spans="1:6" ht="63">
      <c r="A15" s="17" t="s">
        <v>77</v>
      </c>
      <c r="B15" s="17" t="s">
        <v>78</v>
      </c>
      <c r="C15" s="18">
        <v>16.36</v>
      </c>
      <c r="D15" s="18" t="s">
        <v>29</v>
      </c>
      <c r="E15" s="20">
        <v>1671.24</v>
      </c>
      <c r="F15" s="18">
        <f t="shared" si="0"/>
        <v>27341.486399999998</v>
      </c>
    </row>
    <row r="16" spans="1:6" ht="45">
      <c r="A16" s="21" t="s">
        <v>79</v>
      </c>
      <c r="B16" s="21" t="s">
        <v>80</v>
      </c>
      <c r="C16" s="22">
        <v>65.84</v>
      </c>
      <c r="D16" s="5" t="s">
        <v>81</v>
      </c>
      <c r="E16" s="5">
        <v>765.91</v>
      </c>
      <c r="F16" s="18">
        <f t="shared" si="0"/>
        <v>50427.5144</v>
      </c>
    </row>
    <row r="17" spans="1:6" ht="45">
      <c r="A17" s="21" t="s">
        <v>82</v>
      </c>
      <c r="B17" s="21" t="s">
        <v>83</v>
      </c>
      <c r="C17" s="23">
        <v>65.84</v>
      </c>
      <c r="D17" s="5" t="s">
        <v>81</v>
      </c>
      <c r="E17" s="5">
        <v>29.7</v>
      </c>
      <c r="F17" s="18">
        <f t="shared" si="0"/>
        <v>1955.4480000000001</v>
      </c>
    </row>
    <row r="18" spans="1:6" ht="90">
      <c r="A18" s="21" t="s">
        <v>84</v>
      </c>
      <c r="B18" s="21" t="s">
        <v>85</v>
      </c>
      <c r="C18" s="22">
        <v>2560</v>
      </c>
      <c r="D18" s="5" t="s">
        <v>86</v>
      </c>
      <c r="E18" s="5">
        <v>126.81</v>
      </c>
      <c r="F18" s="18">
        <f t="shared" si="0"/>
        <v>324633.59999999998</v>
      </c>
    </row>
    <row r="19" spans="1:6" ht="180">
      <c r="A19" s="21" t="s">
        <v>87</v>
      </c>
      <c r="B19" s="21" t="s">
        <v>88</v>
      </c>
      <c r="C19" s="22">
        <v>51.116999999999997</v>
      </c>
      <c r="D19" s="5" t="s">
        <v>72</v>
      </c>
      <c r="E19" s="6">
        <v>1071.5</v>
      </c>
      <c r="F19" s="18">
        <f t="shared" si="0"/>
        <v>54771.8655</v>
      </c>
    </row>
    <row r="20" spans="1:6" ht="60">
      <c r="A20" s="21" t="s">
        <v>89</v>
      </c>
      <c r="B20" s="21" t="s">
        <v>90</v>
      </c>
      <c r="C20" s="22">
        <v>361.34</v>
      </c>
      <c r="D20" s="5" t="s">
        <v>72</v>
      </c>
      <c r="E20" s="5">
        <v>11.58</v>
      </c>
      <c r="F20" s="18">
        <f t="shared" si="0"/>
        <v>4184.3171999999995</v>
      </c>
    </row>
    <row r="21" spans="1:6" ht="25.5">
      <c r="A21" s="24" t="s">
        <v>91</v>
      </c>
      <c r="B21" s="21" t="s">
        <v>92</v>
      </c>
      <c r="C21" s="18">
        <v>361.34</v>
      </c>
      <c r="D21" s="5" t="s">
        <v>72</v>
      </c>
      <c r="E21" s="5">
        <v>12.03</v>
      </c>
      <c r="F21" s="18">
        <f t="shared" si="0"/>
        <v>4346.9201999999996</v>
      </c>
    </row>
    <row r="22" spans="1:6" ht="60">
      <c r="A22" s="24" t="s">
        <v>93</v>
      </c>
      <c r="B22" s="21" t="s">
        <v>94</v>
      </c>
      <c r="C22" s="18">
        <v>361.34</v>
      </c>
      <c r="D22" s="5" t="s">
        <v>72</v>
      </c>
      <c r="E22" s="5">
        <v>102.42</v>
      </c>
      <c r="F22" s="18">
        <f t="shared" si="0"/>
        <v>37008.442799999997</v>
      </c>
    </row>
    <row r="23" spans="1:6" ht="60">
      <c r="A23" s="24" t="s">
        <v>95</v>
      </c>
      <c r="B23" s="21" t="s">
        <v>96</v>
      </c>
      <c r="C23" s="18">
        <v>92.19</v>
      </c>
      <c r="D23" s="5" t="s">
        <v>72</v>
      </c>
      <c r="E23" s="5">
        <v>464.47</v>
      </c>
      <c r="F23" s="18">
        <f t="shared" si="0"/>
        <v>42819.489300000001</v>
      </c>
    </row>
    <row r="24" spans="1:6" ht="186" customHeight="1">
      <c r="A24" s="25" t="s">
        <v>97</v>
      </c>
      <c r="B24" s="26" t="s">
        <v>98</v>
      </c>
      <c r="C24" s="27">
        <v>2</v>
      </c>
      <c r="D24" s="27" t="s">
        <v>54</v>
      </c>
      <c r="E24" s="27">
        <v>4792.7</v>
      </c>
      <c r="F24" s="18">
        <f t="shared" si="0"/>
        <v>9585.4</v>
      </c>
    </row>
    <row r="25" spans="1:6" ht="209.25" customHeight="1">
      <c r="A25" s="24" t="s">
        <v>99</v>
      </c>
      <c r="B25" s="2" t="s">
        <v>100</v>
      </c>
      <c r="C25" s="28">
        <v>1098.5999999999999</v>
      </c>
      <c r="D25" s="24" t="s">
        <v>86</v>
      </c>
      <c r="E25" s="24">
        <v>104.62</v>
      </c>
      <c r="F25" s="18">
        <f t="shared" si="0"/>
        <v>114935.53199999999</v>
      </c>
    </row>
    <row r="26" spans="1:6" ht="15.75">
      <c r="A26" s="17">
        <v>22</v>
      </c>
      <c r="B26" s="29" t="s">
        <v>101</v>
      </c>
      <c r="C26" s="18"/>
      <c r="D26" s="18"/>
      <c r="E26" s="18"/>
      <c r="F26" s="18"/>
    </row>
    <row r="27" spans="1:6" ht="15.75">
      <c r="A27" s="16"/>
      <c r="B27" s="16" t="s">
        <v>102</v>
      </c>
      <c r="C27" s="18">
        <f>PRODUCT('[1]MATERIAL STATEMENT'!F6)</f>
        <v>0.76720475785896336</v>
      </c>
      <c r="D27" s="18" t="s">
        <v>57</v>
      </c>
      <c r="E27" s="18">
        <v>790.67</v>
      </c>
      <c r="F27" s="18">
        <f t="shared" si="0"/>
        <v>606.60578589634656</v>
      </c>
    </row>
    <row r="28" spans="1:6" ht="15.75">
      <c r="A28" s="16"/>
      <c r="B28" s="18" t="s">
        <v>103</v>
      </c>
      <c r="C28" s="18">
        <f>PRODUCT('[1]MATERIAL STATEMENT'!H6)</f>
        <v>1.5344095157179267</v>
      </c>
      <c r="D28" s="18" t="s">
        <v>57</v>
      </c>
      <c r="E28" s="18">
        <v>393.4</v>
      </c>
      <c r="F28" s="18">
        <f t="shared" si="0"/>
        <v>603.63670348343237</v>
      </c>
    </row>
    <row r="29" spans="1:6" ht="15.75">
      <c r="A29" s="16"/>
      <c r="B29" s="18" t="s">
        <v>104</v>
      </c>
      <c r="C29" s="30">
        <f>'[1]MATERIAL STATEMENT'!I6</f>
        <v>1.7841971112999149</v>
      </c>
      <c r="D29" s="18" t="s">
        <v>57</v>
      </c>
      <c r="E29" s="20">
        <v>177.1</v>
      </c>
      <c r="F29" s="18">
        <f t="shared" si="0"/>
        <v>315.98130841121491</v>
      </c>
    </row>
    <row r="30" spans="1:6" ht="15.75">
      <c r="A30" s="16"/>
      <c r="B30" s="18"/>
      <c r="C30" s="30"/>
      <c r="D30" s="30"/>
      <c r="E30" s="20"/>
      <c r="F30" s="18">
        <f>SUM(F5:F29)</f>
        <v>779760.99069779098</v>
      </c>
    </row>
    <row r="31" spans="1:6" ht="15.75">
      <c r="A31" s="31"/>
      <c r="B31" s="32"/>
      <c r="C31" s="32"/>
      <c r="D31" s="32"/>
      <c r="E31" s="32"/>
      <c r="F31" s="32"/>
    </row>
    <row r="32" spans="1:6" ht="15.75">
      <c r="A32" s="31"/>
      <c r="B32" s="32"/>
      <c r="C32" s="32"/>
      <c r="D32" s="32"/>
      <c r="E32" s="32"/>
      <c r="F32" s="32"/>
    </row>
    <row r="33" spans="1:6" ht="69.75" customHeight="1">
      <c r="A33" s="33"/>
      <c r="B33" s="53" t="s">
        <v>105</v>
      </c>
      <c r="C33" s="53"/>
      <c r="D33" s="53"/>
      <c r="E33" s="53"/>
      <c r="F33" s="53"/>
    </row>
    <row r="34" spans="1:6" ht="18.75" hidden="1">
      <c r="A34" s="16"/>
      <c r="B34" s="16"/>
      <c r="C34" s="43" t="s">
        <v>106</v>
      </c>
      <c r="D34" s="44"/>
      <c r="E34" s="45"/>
      <c r="F34" s="34" t="e">
        <f>#REF!*12%</f>
        <v>#REF!</v>
      </c>
    </row>
    <row r="35" spans="1:6" ht="18.75" hidden="1">
      <c r="A35" s="16"/>
      <c r="B35" s="16"/>
      <c r="C35" s="35"/>
      <c r="D35" s="35"/>
      <c r="E35" s="36" t="s">
        <v>46</v>
      </c>
      <c r="F35" s="34" t="e">
        <f>#REF!+F34</f>
        <v>#REF!</v>
      </c>
    </row>
    <row r="36" spans="1:6" ht="18.75" hidden="1">
      <c r="A36" s="16"/>
      <c r="B36" s="16"/>
      <c r="C36" s="43"/>
      <c r="D36" s="44"/>
      <c r="E36" s="45"/>
      <c r="F36" s="34" t="e">
        <f>PRODUCT(F35,0.01)</f>
        <v>#REF!</v>
      </c>
    </row>
    <row r="37" spans="1:6" ht="18.75" hidden="1">
      <c r="A37" s="16"/>
      <c r="B37" s="16"/>
      <c r="C37" s="35"/>
      <c r="D37" s="35"/>
      <c r="E37" s="36" t="s">
        <v>46</v>
      </c>
      <c r="F37" s="34" t="e">
        <f>SUM(F35:F36)</f>
        <v>#REF!</v>
      </c>
    </row>
    <row r="38" spans="1:6" ht="18.75" hidden="1">
      <c r="A38" s="16"/>
      <c r="B38" s="16"/>
      <c r="C38" s="35"/>
      <c r="D38" s="35"/>
      <c r="E38" s="36" t="s">
        <v>107</v>
      </c>
      <c r="F38" s="34" t="e">
        <f>F37*1%</f>
        <v>#REF!</v>
      </c>
    </row>
    <row r="39" spans="1:6" ht="18.75" hidden="1">
      <c r="A39" s="16"/>
      <c r="B39" s="16"/>
      <c r="C39" s="43"/>
      <c r="D39" s="44"/>
      <c r="E39" s="36"/>
      <c r="F39" s="34">
        <v>3500</v>
      </c>
    </row>
    <row r="40" spans="1:6" ht="21" hidden="1">
      <c r="A40" s="16"/>
      <c r="B40" s="16"/>
      <c r="C40" s="43"/>
      <c r="D40" s="44"/>
      <c r="E40" s="45"/>
      <c r="F40" s="37" t="e">
        <f>SUM(F37:F39)</f>
        <v>#REF!</v>
      </c>
    </row>
    <row r="41" spans="1:6" ht="21" hidden="1">
      <c r="A41" s="16"/>
      <c r="B41" s="16"/>
      <c r="C41" s="43"/>
      <c r="D41" s="44"/>
      <c r="E41" s="45"/>
      <c r="F41" s="37"/>
    </row>
    <row r="42" spans="1:6" ht="21" hidden="1">
      <c r="A42" s="31"/>
      <c r="B42" s="31"/>
      <c r="C42" s="31"/>
      <c r="D42" s="31"/>
      <c r="E42" s="31"/>
      <c r="F42" s="38"/>
    </row>
    <row r="43" spans="1:6" ht="21" hidden="1">
      <c r="A43" s="31"/>
      <c r="B43" s="31"/>
      <c r="C43" s="31"/>
      <c r="D43" s="31"/>
      <c r="E43" s="31"/>
      <c r="F43" s="38"/>
    </row>
    <row r="44" spans="1:6" ht="21" hidden="1">
      <c r="A44" s="31"/>
      <c r="B44" s="31"/>
      <c r="C44" s="31"/>
      <c r="D44" s="31"/>
      <c r="E44" s="31"/>
      <c r="F44" s="38"/>
    </row>
    <row r="45" spans="1:6" ht="15.75" hidden="1">
      <c r="A45" s="39"/>
      <c r="B45" s="39"/>
      <c r="C45" s="39"/>
      <c r="D45" s="39"/>
      <c r="E45" s="39"/>
      <c r="F45" s="39"/>
    </row>
    <row r="46" spans="1:6" ht="15.75" hidden="1">
      <c r="A46" s="39"/>
      <c r="B46" s="39"/>
      <c r="C46" s="39"/>
      <c r="D46" s="39"/>
      <c r="E46" s="39"/>
      <c r="F46" s="39"/>
    </row>
    <row r="47" spans="1:6" ht="21" hidden="1">
      <c r="A47" s="39"/>
      <c r="B47" s="40" t="s">
        <v>108</v>
      </c>
      <c r="C47" s="40"/>
      <c r="D47" s="40"/>
      <c r="E47" s="40"/>
      <c r="F47" s="40" t="s">
        <v>109</v>
      </c>
    </row>
    <row r="48" spans="1:6" ht="21" hidden="1">
      <c r="A48" s="39"/>
      <c r="B48" s="40" t="s">
        <v>110</v>
      </c>
      <c r="C48" s="40"/>
      <c r="D48" s="40"/>
      <c r="E48" s="40"/>
      <c r="F48" s="40" t="s">
        <v>110</v>
      </c>
    </row>
    <row r="49" spans="3:6">
      <c r="C49" s="13"/>
      <c r="D49" s="13"/>
      <c r="E49" s="13"/>
      <c r="F49" s="13"/>
    </row>
    <row r="50" spans="3:6">
      <c r="C50" s="13"/>
      <c r="D50" s="13"/>
      <c r="E50" s="13"/>
      <c r="F50" s="13"/>
    </row>
    <row r="51" spans="3:6">
      <c r="C51" s="13"/>
      <c r="D51" s="13"/>
      <c r="E51" s="13"/>
      <c r="F51" s="13"/>
    </row>
    <row r="52" spans="3:6">
      <c r="C52" s="13"/>
      <c r="D52" s="13"/>
      <c r="E52" s="13"/>
      <c r="F52" s="13"/>
    </row>
    <row r="53" spans="3:6">
      <c r="C53" s="13"/>
      <c r="D53" s="13"/>
      <c r="E53" s="13"/>
      <c r="F53" s="13"/>
    </row>
    <row r="54" spans="3:6">
      <c r="C54" s="13"/>
      <c r="D54" s="13"/>
      <c r="E54" s="13"/>
      <c r="F54" s="13"/>
    </row>
    <row r="55" spans="3:6">
      <c r="C55" s="13"/>
      <c r="D55" s="13"/>
      <c r="E55" s="13"/>
      <c r="F55" s="13"/>
    </row>
    <row r="56" spans="3:6">
      <c r="C56" s="13"/>
      <c r="D56" s="13"/>
      <c r="E56" s="13"/>
      <c r="F56" s="13"/>
    </row>
    <row r="57" spans="3:6">
      <c r="C57" s="13"/>
      <c r="D57" s="13"/>
      <c r="E57" s="13"/>
      <c r="F57" s="13"/>
    </row>
    <row r="58" spans="3:6">
      <c r="C58" s="13"/>
      <c r="D58" s="13"/>
      <c r="E58" s="13"/>
      <c r="F58" s="13"/>
    </row>
    <row r="59" spans="3:6">
      <c r="C59" s="13"/>
      <c r="D59" s="13"/>
      <c r="E59" s="13"/>
      <c r="F59" s="13"/>
    </row>
    <row r="60" spans="3:6">
      <c r="C60" s="13"/>
      <c r="D60" s="13"/>
      <c r="E60" s="13"/>
      <c r="F60" s="13"/>
    </row>
    <row r="61" spans="3:6">
      <c r="C61" s="13"/>
      <c r="D61" s="13"/>
      <c r="E61" s="13"/>
      <c r="F61" s="13"/>
    </row>
    <row r="62" spans="3:6">
      <c r="C62" s="13"/>
      <c r="D62" s="13"/>
      <c r="E62" s="13"/>
      <c r="F62" s="13"/>
    </row>
    <row r="63" spans="3:6">
      <c r="C63" s="13"/>
      <c r="D63" s="13"/>
      <c r="E63" s="13"/>
      <c r="F63" s="13"/>
    </row>
    <row r="64" spans="3:6">
      <c r="C64" s="13"/>
      <c r="D64" s="13"/>
      <c r="E64" s="13"/>
      <c r="F64" s="13"/>
    </row>
    <row r="65" spans="3:6">
      <c r="C65" s="13"/>
      <c r="D65" s="13"/>
      <c r="E65" s="13"/>
      <c r="F65" s="13"/>
    </row>
    <row r="66" spans="3:6">
      <c r="C66" s="13"/>
      <c r="D66" s="13"/>
      <c r="E66" s="13"/>
      <c r="F66" s="13"/>
    </row>
    <row r="67" spans="3:6">
      <c r="C67" s="13"/>
      <c r="D67" s="13"/>
      <c r="E67" s="13"/>
      <c r="F67" s="13"/>
    </row>
    <row r="68" spans="3:6">
      <c r="C68" s="13"/>
      <c r="D68" s="13"/>
      <c r="E68" s="13"/>
      <c r="F68" s="13"/>
    </row>
    <row r="69" spans="3:6">
      <c r="C69" s="13"/>
      <c r="D69" s="13"/>
      <c r="E69" s="13"/>
      <c r="F69" s="13"/>
    </row>
    <row r="70" spans="3:6">
      <c r="C70" s="13"/>
      <c r="D70" s="13"/>
      <c r="E70" s="13"/>
      <c r="F70" s="13"/>
    </row>
    <row r="71" spans="3:6">
      <c r="C71" s="13"/>
      <c r="D71" s="13"/>
      <c r="E71" s="13"/>
      <c r="F71" s="13"/>
    </row>
    <row r="72" spans="3:6">
      <c r="C72" s="13"/>
      <c r="D72" s="13"/>
      <c r="E72" s="13"/>
      <c r="F72" s="13"/>
    </row>
    <row r="73" spans="3:6">
      <c r="C73" s="13"/>
      <c r="D73" s="13"/>
      <c r="E73" s="13"/>
      <c r="F73" s="13"/>
    </row>
    <row r="74" spans="3:6">
      <c r="C74" s="13"/>
      <c r="D74" s="13"/>
      <c r="E74" s="13"/>
      <c r="F74" s="13"/>
    </row>
    <row r="75" spans="3:6">
      <c r="C75" s="13"/>
      <c r="D75" s="13"/>
      <c r="E75" s="13"/>
      <c r="F75" s="13"/>
    </row>
    <row r="76" spans="3:6">
      <c r="C76" s="13"/>
      <c r="D76" s="13"/>
      <c r="E76" s="13"/>
      <c r="F76" s="13"/>
    </row>
    <row r="77" spans="3:6">
      <c r="C77" s="13"/>
      <c r="D77" s="13"/>
      <c r="E77" s="13"/>
      <c r="F77" s="13"/>
    </row>
    <row r="78" spans="3:6">
      <c r="C78" s="13"/>
      <c r="D78" s="13"/>
      <c r="E78" s="13"/>
      <c r="F78" s="13"/>
    </row>
    <row r="79" spans="3:6">
      <c r="C79" s="13"/>
      <c r="D79" s="13"/>
      <c r="E79" s="13"/>
      <c r="F79" s="13"/>
    </row>
  </sheetData>
  <mergeCells count="9">
    <mergeCell ref="C39:D39"/>
    <mergeCell ref="C40:E40"/>
    <mergeCell ref="C41:E41"/>
    <mergeCell ref="A1:F1"/>
    <mergeCell ref="A2:F2"/>
    <mergeCell ref="A3:F3"/>
    <mergeCell ref="B33:F33"/>
    <mergeCell ref="C34:E34"/>
    <mergeCell ref="C36:E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2021-07-10T10:41:14Z</dcterms:created>
  <dcterms:modified xsi:type="dcterms:W3CDTF">2021-07-10T10:43:39Z</dcterms:modified>
</cp:coreProperties>
</file>