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170" firstSheet="1" activeTab="10"/>
  </bookViews>
  <sheets>
    <sheet name="Sheet-01" sheetId="1" r:id="rId1"/>
    <sheet name="Sheet-02" sheetId="2" r:id="rId2"/>
    <sheet name="Sheet-03" sheetId="14" r:id="rId3"/>
    <sheet name="Sheet-04" sheetId="16" r:id="rId4"/>
    <sheet name="Sheet-05" sheetId="17" r:id="rId5"/>
    <sheet name="Sheet-06" sheetId="20" r:id="rId6"/>
    <sheet name="Sheet-07" sheetId="24" r:id="rId7"/>
    <sheet name="Sheet-08" sheetId="25" r:id="rId8"/>
    <sheet name="Sheet-09" sheetId="34" r:id="rId9"/>
    <sheet name="Sheet-10" sheetId="43" r:id="rId10"/>
    <sheet name="Sheet-11" sheetId="44" r:id="rId11"/>
  </sheets>
  <calcPr calcId="124519"/>
</workbook>
</file>

<file path=xl/calcChain.xml><?xml version="1.0" encoding="utf-8"?>
<calcChain xmlns="http://schemas.openxmlformats.org/spreadsheetml/2006/main">
  <c r="F16" i="44"/>
  <c r="F15"/>
  <c r="F14"/>
  <c r="F13"/>
  <c r="F12"/>
  <c r="F10"/>
  <c r="F9"/>
  <c r="F8"/>
  <c r="F17" s="1"/>
  <c r="F18" s="1"/>
  <c r="F19" s="1"/>
  <c r="F20" s="1"/>
  <c r="F21" s="1"/>
  <c r="F7"/>
  <c r="F6"/>
  <c r="F5"/>
  <c r="F17" i="43"/>
  <c r="C16"/>
  <c r="F16" s="1"/>
  <c r="F15"/>
  <c r="C15"/>
  <c r="C14"/>
  <c r="F14" s="1"/>
  <c r="F13"/>
  <c r="C13"/>
  <c r="C11"/>
  <c r="F11" s="1"/>
  <c r="F10"/>
  <c r="F9"/>
  <c r="C9"/>
  <c r="F8"/>
  <c r="C8"/>
  <c r="F7"/>
  <c r="C7"/>
  <c r="F6"/>
  <c r="F18" s="1"/>
  <c r="F19" s="1"/>
  <c r="F20" s="1"/>
  <c r="F21" s="1"/>
  <c r="F22" s="1"/>
  <c r="C6"/>
  <c r="F5"/>
  <c r="F19" i="34" l="1"/>
  <c r="F18"/>
  <c r="F17"/>
  <c r="F16"/>
  <c r="F15"/>
  <c r="F13"/>
  <c r="F12"/>
  <c r="F11"/>
  <c r="F10"/>
  <c r="F9"/>
  <c r="F8"/>
  <c r="F7"/>
  <c r="F20" s="1"/>
  <c r="F6"/>
  <c r="F5"/>
  <c r="F18" i="25" l="1"/>
  <c r="F17"/>
  <c r="F16"/>
  <c r="F15"/>
  <c r="F14"/>
  <c r="F12"/>
  <c r="F11"/>
  <c r="F10"/>
  <c r="F9"/>
  <c r="F8"/>
  <c r="F7"/>
  <c r="F6"/>
  <c r="F19" s="1"/>
  <c r="F20" s="1"/>
  <c r="F21" s="1"/>
  <c r="F22" s="1"/>
  <c r="F23" s="1"/>
  <c r="F5"/>
  <c r="F20" i="24"/>
  <c r="F19"/>
  <c r="F18"/>
  <c r="F17"/>
  <c r="F16"/>
  <c r="F14"/>
  <c r="F13"/>
  <c r="F12"/>
  <c r="F11"/>
  <c r="F10"/>
  <c r="F9"/>
  <c r="F8"/>
  <c r="F6"/>
  <c r="F5"/>
  <c r="F21" s="1"/>
  <c r="F22" s="1"/>
  <c r="F23" s="1"/>
  <c r="F24" s="1"/>
  <c r="F18" i="20"/>
  <c r="F17"/>
  <c r="F16"/>
  <c r="F15"/>
  <c r="F14"/>
  <c r="F12"/>
  <c r="F11"/>
  <c r="F10"/>
  <c r="F9"/>
  <c r="F8"/>
  <c r="F7"/>
  <c r="F6"/>
  <c r="F19" s="1"/>
  <c r="F20" s="1"/>
  <c r="F21" s="1"/>
  <c r="F22" s="1"/>
  <c r="F23" s="1"/>
  <c r="F5"/>
  <c r="F20" i="17" l="1"/>
  <c r="F19"/>
  <c r="F18"/>
  <c r="F17"/>
  <c r="F16"/>
  <c r="F14"/>
  <c r="F13"/>
  <c r="F12"/>
  <c r="F11"/>
  <c r="F10"/>
  <c r="F9"/>
  <c r="F8"/>
  <c r="F7"/>
  <c r="F6"/>
  <c r="F5"/>
  <c r="F21" s="1"/>
  <c r="F22" s="1"/>
  <c r="F23" s="1"/>
  <c r="F24" s="1"/>
  <c r="F25" s="1"/>
  <c r="F20" i="16"/>
  <c r="F19"/>
  <c r="F18"/>
  <c r="F17"/>
  <c r="F16"/>
  <c r="F14"/>
  <c r="F13"/>
  <c r="F12"/>
  <c r="F11"/>
  <c r="F10"/>
  <c r="F9"/>
  <c r="F8"/>
  <c r="F7"/>
  <c r="F6"/>
  <c r="F5"/>
  <c r="F21" s="1"/>
  <c r="F22" s="1"/>
  <c r="F23" s="1"/>
  <c r="F24" s="1"/>
  <c r="F25" s="1"/>
  <c r="H19" i="14"/>
  <c r="H18"/>
  <c r="H17"/>
  <c r="H16"/>
  <c r="H15"/>
  <c r="H14"/>
  <c r="H13"/>
  <c r="H12"/>
  <c r="H11"/>
  <c r="H10"/>
  <c r="H9"/>
  <c r="H8"/>
  <c r="H7"/>
  <c r="H6"/>
  <c r="H5"/>
  <c r="H20" s="1"/>
  <c r="H22" l="1"/>
  <c r="H21"/>
  <c r="H23" l="1"/>
  <c r="H24" s="1"/>
  <c r="H25" s="1"/>
  <c r="F11" i="2" l="1"/>
  <c r="F10"/>
  <c r="F8"/>
  <c r="F7"/>
  <c r="F12" s="1"/>
  <c r="F13" s="1"/>
  <c r="F14" s="1"/>
  <c r="F15" s="1"/>
  <c r="F16" s="1"/>
  <c r="F6"/>
  <c r="F5"/>
  <c r="F23" i="1" l="1"/>
  <c r="F22"/>
  <c r="F21"/>
  <c r="F20"/>
  <c r="F18"/>
  <c r="F17"/>
  <c r="F16"/>
  <c r="F15"/>
  <c r="F14"/>
  <c r="F13"/>
  <c r="F12"/>
  <c r="F11"/>
  <c r="F10"/>
  <c r="F9"/>
  <c r="F8"/>
  <c r="F7"/>
  <c r="F24" s="1"/>
  <c r="F25" s="1"/>
  <c r="F26" s="1"/>
  <c r="F27" s="1"/>
  <c r="F28" s="1"/>
  <c r="F6"/>
  <c r="F5"/>
</calcChain>
</file>

<file path=xl/sharedStrings.xml><?xml version="1.0" encoding="utf-8"?>
<sst xmlns="http://schemas.openxmlformats.org/spreadsheetml/2006/main" count="578" uniqueCount="216">
  <si>
    <t>RANCHI MUNICIPAL CORPORATION, RANCHI</t>
  </si>
  <si>
    <t xml:space="preserve">BILL OF QUANTITY </t>
  </si>
  <si>
    <t>Name of Work :- Construction of Shed in front of Durga Mandir near CMPDI gate under ward no-1 of RMC, Ranchi</t>
  </si>
  <si>
    <t>Sl. No.</t>
  </si>
  <si>
    <t>Items of work</t>
  </si>
  <si>
    <t>Qnty.</t>
  </si>
  <si>
    <t>Unit</t>
  </si>
  <si>
    <t>Rate</t>
  </si>
  <si>
    <t>Amount</t>
  </si>
  <si>
    <t xml:space="preserve">EARTH WORK IN  EXCAVATION IN FOUNDATION Trenches in ordinary soil (vide classification of soil item -A) and disposal of excavated earth as obtained to a distance upto 50 M including all lift, leveling ramming the foundation trenches, removing roots of tree shrubs all complete as per approved design, building specification and direction of E/I
5.1.1 J.S.R.           </t>
  </si>
  <si>
    <t>cum</t>
  </si>
  <si>
    <t>Providing coarse clean local SAND IN FILLING in foundation trenches or in plinth including ramming and watering in layer not exceeding 150 mm thick with all leads and 1.5 M lifts including cost of all materials, labours, royalty and taxes all complete as per building specification and direction of Engineer Incharge (Mode of measurement compacted volume) 
5.1.10 JSR</t>
  </si>
  <si>
    <t>Cum</t>
  </si>
  <si>
    <t xml:space="preserve">Providing designation 75-B, BRICK FLAT SOLING joints filled with local sand including cost of watering,taxes and royalty all complete as per building specification and direction of Engineer Incharge. 
5.6.1 JSR
</t>
  </si>
  <si>
    <t>Sqm</t>
  </si>
  <si>
    <t>Providing and laying in position cement concrete of specified grade excluding the cost of centering and shuttering - All work upto pinth level :
 1:4:8(1 cement : 4 coarse sand (Zone III) : 8 graded stone aggregate 40 mm nominal size)
5.3.1.6 JSR</t>
  </si>
  <si>
    <t>Providing and laying in position cement concrete of specified grade excluding the cost of centering and shuttering - All work upto pinth level :
 1:2:4(1 cement : 2 coarse sand (Zone III) : 4 graded stone aggregate 20 mm nominal size)
5.3.1.2 JSR</t>
  </si>
  <si>
    <t>Centering and shuttering including strutting, propping, etc. and removal of form for Foundations, footings, bases of columns, etc. mass concrete
5.3.17 JSR</t>
  </si>
  <si>
    <t>FILLING IN FOUNDATION TRENCHES AND PLINTH in sand layers not exceeding 150 mm thick well watered, rammed, fully compacted and fine dressed with earth obtained from excavation foundation trenches within a lead of 50 M and lift of 1.5 M all complete as per building specification and direction of E/I. (mode of measurement compacted volume)            
5.1.8 JSR</t>
  </si>
  <si>
    <t>Steel work welded in built up sections/ framed work, including cutting, hoisting, fixing in position and applying a priming coat of approved steel primer using structural steel etc. as required
In gratings, frames, guard bar, ladder, railings, brackets,
gates and similar works 
WT=4.80 MM TH @ 15.2 Kg/M
10.25.2 DSR</t>
  </si>
  <si>
    <t>Kg</t>
  </si>
  <si>
    <t>Structural steel work riveted, bolted or welded in built up sections, trusses and framed work, including cutting, hoisting, fixing in position and applying a priming coat of approved steel primer all complete. 
 @ 25 Kg per/sqm
10.2 DSR</t>
  </si>
  <si>
    <t>Providing and fixing precoated galvanised steel sheet roofing
accessories 0.50 mm (+0.05 %) total coated thickness, Zinccoating 120 grams per sqm as per IS: 277, in 240 mpa steel grade, 5-7 microns epoxy primer on both side of the sheet and polyester top coat 15-18 microns using self drilling/ self tapping screws complete :
Ridges plain (500 - 600mm)
12.51.1 DSR</t>
  </si>
  <si>
    <t>Mtr.</t>
  </si>
  <si>
    <t xml:space="preserve">Providing and fixing precoated galvanised iron profile sheets (size, shape and pitch of corrugation as approved by Engineer-in-charge) 0.50 mm (+ 0.05 %) total coated thickness with zinc coating 120 grams per sqm as per IS: 277, in 240 mpa steel grade, 5-7 microns epoxy primer on both side of the sheet and polyester top coat 15-18 microns. Sheet should have protective guard film of 25 microns minimum to avoid scratches during transportation and should be supplied in single length upto 12 metre or as desired by Engineerin-charge. The sheet shall be fixed using self drilling /self tapping screws of size (5.5x 55 mm) with EPDM seal, complete upto any pitch in horizontal/ vertical or curved surfaces, excluding the cost of purlins, rafters and trusses and including cutting to size and shape wherever required.
12.50 DSR
</t>
  </si>
  <si>
    <t>Providing primer one coat of red lead paint of approved make over new steel surface including preparing the surface after cleaning, removing dust, dirt, scales smokes and grease and cleaning the surface thoroughly  including the cost of  scaffolding and taxes all complete as per building specification and direction of E/I.
5.8.41 JSR</t>
  </si>
  <si>
    <t>sqm</t>
  </si>
  <si>
    <t>Providing 2 coats of SYNTHETIC ENAMEL PAINT of approved shade and make over STEEL SURFACE grills&amp; railings including cleaning the surface thoroughly scaffolding and taxes all complete as per building specification and direction of E/I. 
5.8.45 JSR</t>
  </si>
  <si>
    <t xml:space="preserve">Providing and laying Paver Block 80mm thick 30 grade  all complete as per building specification and direction of E/I
16.91 JSR                                    </t>
  </si>
  <si>
    <t>sq.m</t>
  </si>
  <si>
    <t>Carriage of materials</t>
  </si>
  <si>
    <t>i</t>
  </si>
  <si>
    <t xml:space="preserve"> Sand with lead of 49 km</t>
  </si>
  <si>
    <t>M3</t>
  </si>
  <si>
    <t>ii</t>
  </si>
  <si>
    <t>Stone chips with lead of 22 km</t>
  </si>
  <si>
    <t>iii</t>
  </si>
  <si>
    <t>Bricks 07 km</t>
  </si>
  <si>
    <t>nos.</t>
  </si>
  <si>
    <t>iv</t>
  </si>
  <si>
    <t>RCC Bench</t>
  </si>
  <si>
    <t>nos</t>
  </si>
  <si>
    <t>TOTAL</t>
  </si>
  <si>
    <t>GST (12%)</t>
  </si>
  <si>
    <t>L. CESS (1%)</t>
  </si>
  <si>
    <t>Name of Work :- Reparing of well at tonte chowk Under Ward No-01.</t>
  </si>
  <si>
    <t>Providing labour for cleaning of site as per specification and direction E/I.</t>
  </si>
  <si>
    <t>Each</t>
  </si>
  <si>
    <t xml:space="preserve">   2
5.2.37</t>
  </si>
  <si>
    <t>Providing rough dressed course stone masonary in c.m (1:4) in superstucture with hammer………. Direction of E/I.</t>
  </si>
  <si>
    <t xml:space="preserve">   3
5.2.2</t>
  </si>
  <si>
    <t>Providing 12mm cement plaster (1:4) with clean coarse sand……… of E/I.</t>
  </si>
  <si>
    <t>M2</t>
  </si>
  <si>
    <t>4
5.7.11</t>
  </si>
  <si>
    <t>providing 1.5mm cement punning including curing…… of E/I.</t>
  </si>
  <si>
    <t>Stone Boulder with lead of 36 km</t>
  </si>
  <si>
    <t xml:space="preserve">SAY RS. </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</si>
  <si>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</si>
  <si>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</si>
  <si>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Supplying and laying (properly as per design and drawing ) rip-rap with good quality of boulders duty packed including the cost of materials royalty all taxes etc. but excluding the cost of carriage all complete as per specification and direction of E/I.</t>
  </si>
  <si>
    <t xml:space="preserve">Providing RCC-M200 with nominal mix of (1:1.5:3) in foundation and plinth with approved quality of stone --do--all   complete as per drawing and Technical specification. </t>
  </si>
  <si>
    <t>Providing precast R.C.C. M-200 with nominal mix of (1:1.5:3) in slab of desired size with approved quality of stone chips and clean coarse sand of F.M. 2.5 to 3 including cost of curing ,shuttering ,carrying the slab manually to site and laying in position all complete (but excluding the cost of reinforcement )taxes and royalty all complete as per building specifications and direction of E/I.</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</si>
  <si>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</si>
  <si>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</si>
  <si>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8
5.5.5(a)</t>
  </si>
  <si>
    <t>Providing Tor steel reinforcement of 8mm,10mm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</si>
  <si>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9
5.3.17.1</t>
  </si>
  <si>
    <t xml:space="preserve">Centering and Shuttering including struting,propping etc and removal of from for  Foundation, footing s bases of Coloumns etc for mass Concrete.                             </t>
  </si>
  <si>
    <t>I</t>
  </si>
  <si>
    <t>II</t>
  </si>
  <si>
    <t>Sand local lead 13 km</t>
  </si>
  <si>
    <t>III</t>
  </si>
  <si>
    <t>IV</t>
  </si>
  <si>
    <t>V</t>
  </si>
  <si>
    <t>Earth (lead 01 KM)</t>
  </si>
  <si>
    <t>2
5.1.10</t>
  </si>
  <si>
    <t>3
5.6.8</t>
  </si>
  <si>
    <t xml:space="preserve">4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</si>
  <si>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</si>
  <si>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5.3.17.1</t>
  </si>
  <si>
    <t xml:space="preserve">Centring and shuttering including strutting ,propping etc and removal of form from Foundations,footings,base of column etc </t>
  </si>
  <si>
    <t>v</t>
  </si>
  <si>
    <t>3
5.1.10</t>
  </si>
  <si>
    <t>4
5.6.8</t>
  </si>
  <si>
    <t>Providing RCC-M200 with nominal mix of (1:1.5:3) in foundation and plinth with approved quality of stone --do--all   complete as per drawing and Technical specification. .</t>
  </si>
  <si>
    <t>Providing  R.C.C. M-200 with nominal mix of (1:1.5:3) in slab of desired size with approved quality of stone chips and clean coarse sand of F.M. 2.5 to 3 excluding cost of shuttering finishing and  reinforcement all complete as per building specifications and direction of E/I.</t>
  </si>
  <si>
    <t xml:space="preserve">10
5.5.5 </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</si>
  <si>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</si>
  <si>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Local Sand with lead of 14 km</t>
  </si>
  <si>
    <t>1            5.1.1</t>
  </si>
  <si>
    <t>m3</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</si>
  <si>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</si>
  <si>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Supplying and laying (properly as per design and drawing) rip-rap with good  quality of boulders duly packed including the cost of materials, royalty all taxes etc. but excluding the cost of carriage all complete as per specification and direction of E/I.</t>
  </si>
  <si>
    <t>Reinforced cement concrete work in walls (any thickness) including atteched plasters, buttresses plinth and string course, fillets, columns, pillars, piers, abutments, post, and struts etc above plinth level up to floor five level, excluding the cost of centering, shuttering, finishing and reinforcement.RCC
1:1.5:3 (1 Cement : 1.5 coarse sand zone(III): 3 graded stone aggregate 20mm nominal size)</t>
  </si>
  <si>
    <t>M.T.</t>
  </si>
  <si>
    <t>m2</t>
  </si>
  <si>
    <t>Carriage of Materials</t>
  </si>
  <si>
    <t>(i)</t>
  </si>
  <si>
    <t>Sand  (Lead Upto 49 km)</t>
  </si>
  <si>
    <t>(ii)</t>
  </si>
  <si>
    <t>Sand Local (Lead 13 KM)</t>
  </si>
  <si>
    <t>(iii)</t>
  </si>
  <si>
    <t>Stone Boulder (Lead 36  KM)</t>
  </si>
  <si>
    <t>(iv)</t>
  </si>
  <si>
    <t>Stone Chips (Lead 22KM)</t>
  </si>
  <si>
    <t>(v)</t>
  </si>
  <si>
    <t>Earth (Lead 01 KM)</t>
  </si>
  <si>
    <t>Add 12%  GST</t>
  </si>
  <si>
    <t xml:space="preserve"> </t>
  </si>
  <si>
    <t>Add 1 % L Cess</t>
  </si>
  <si>
    <t>Total</t>
  </si>
  <si>
    <t>Say</t>
  </si>
  <si>
    <t>5
5.3.10</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</si>
  <si>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</si>
  <si>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Name of Work :- Construction of PCC Road &amp; RCC Drain at Khorhatoli, Lohra Kocha under ward no-08</t>
  </si>
  <si>
    <t>Drain</t>
  </si>
  <si>
    <t>Road</t>
  </si>
  <si>
    <t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t>
  </si>
  <si>
    <r>
      <t>M</t>
    </r>
    <r>
      <rPr>
        <b/>
        <vertAlign val="superscript"/>
        <sz val="11"/>
        <rFont val="Century"/>
        <family val="1"/>
      </rPr>
      <t>3</t>
    </r>
  </si>
  <si>
    <t>2
  5.1.10</t>
  </si>
  <si>
    <t>4
 5.3.1.1</t>
  </si>
  <si>
    <t>Providing and laying in position cement concrete of specified grade excluding the cost of centering and shuttering - All work up to plinth level
1:1.5:3 (1 Cement : 1.5 coarse sand zone(III): 3 graded stone aggregate 20mm nominal size)</t>
  </si>
  <si>
    <t>6
5.3.11</t>
  </si>
  <si>
    <t>Renforced cement conrete work in beams, suspended floors, having slopeup to 15' landing, balconies, shelves, chajjas, lintels, bands, plain window sill ---------do----do-------E/I
1:1.5:3 (1 Cement : 1.5 coarse sand zone(III): 3 graded stone aggregate 20mm nominal size)</t>
  </si>
  <si>
    <t xml:space="preserve">7
 5.5.4 </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</si>
  <si>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(A) 08mm dia</t>
  </si>
  <si>
    <t>9
5.5.5(a)</t>
  </si>
  <si>
    <t>(B) 10mm dia</t>
  </si>
  <si>
    <t>10
5.3.17.1</t>
  </si>
  <si>
    <t>Centering and Shuttering including strutting, propping etc and removal of from for   Foundation , footing , bases of columns etc for mass concrete.</t>
  </si>
  <si>
    <t>Name of Work :- Construction of RCC Drain from rahul house to Existing Drain Housing Colony under ward no.- 09 of R.M.C, Ranchi.</t>
  </si>
  <si>
    <t>2
 5.10.1</t>
  </si>
  <si>
    <t>Dismantling of Pucca brick or lime work ……do….all complete.</t>
  </si>
  <si>
    <t>3
5.10.2</t>
  </si>
  <si>
    <t>Dismantling Plain Cement or lime work …do… ..all complete as per ……….E/I.</t>
  </si>
  <si>
    <t xml:space="preserve">   4
5.1.1 +5.1.2   BCD</t>
  </si>
  <si>
    <t>5
5.1.1</t>
  </si>
  <si>
    <t>6
5.6.8</t>
  </si>
  <si>
    <t>7
5.3.10</t>
  </si>
  <si>
    <t xml:space="preserve"> 8
5.3.11</t>
  </si>
  <si>
    <t>Name of Work :- Construction of RCC drain and culvert in bariyatu cheshire home road sakti kunj house of mukesh singh to cheshire home road under ward no 09.</t>
  </si>
  <si>
    <t xml:space="preserve">   1
5.1.1
BCD</t>
  </si>
  <si>
    <t xml:space="preserve">7
5.5.4 </t>
  </si>
  <si>
    <t xml:space="preserve">10
5.5.30
</t>
  </si>
  <si>
    <t xml:space="preserve">Supplying , fitting  and fixing M.S.  grill gate with  M.S. grills  made of  20x6 M.S. flatss  or 16mm . M.S. square bars fitted on  25x25x6mm . M.S. angel frame of  size 60x60x6mm. including  cost of  fabrication , pronviding  necessary  locking  arrangement with haskal and domny duly fixed in P.C.C. (1:2:4) blocks of required size, applying a priming red lead paints over steel work, taxes all complete as per drawing specification  and direction  of E/I.(When steel is not  supplied  by the deptt.) </t>
  </si>
  <si>
    <t>kg</t>
  </si>
  <si>
    <t xml:space="preserve"> Sand with lead of 42 km</t>
  </si>
  <si>
    <t xml:space="preserve">   1
5.1.1 +5.1.2   BCD</t>
  </si>
  <si>
    <t>3
8.6.8</t>
  </si>
  <si>
    <t>Local Sand with lead of 18 km</t>
  </si>
  <si>
    <t>Stone Boulder with lead of 29 km</t>
  </si>
  <si>
    <t>Stone chips with lead of 15 km</t>
  </si>
  <si>
    <t>Name of Work :- construction of RCC Drain Toyota showroom ke bagal me from oshni manjhi to big drain Under Ward No-18.</t>
  </si>
  <si>
    <t xml:space="preserve">   2
5.1.1
+
5.1.2
BCD</t>
  </si>
  <si>
    <t>5
5.3.9.1</t>
  </si>
  <si>
    <t>Providing and laying in position specified grade of reinforced cement concrete, excluding the cost of centering, shuttering, finishing and reinfocement all work up to plinth level 1:1.5:3 (1 cement :1.5 coars sand (zone-iii): 3 graded stone aggregate 20mm nominal size)</t>
  </si>
  <si>
    <t>7
5.3.17.1</t>
  </si>
  <si>
    <t xml:space="preserve">8
5.5.5 </t>
  </si>
  <si>
    <t>Disposal excavated earth up to 01 KM</t>
  </si>
  <si>
    <t>S/Chips with lead of 22 km</t>
  </si>
  <si>
    <t>Stone  Boulder with lead of 36 km</t>
  </si>
  <si>
    <t>Name of Work :- Construction of Drain at Dhela toli near lalesh shop and at upkar nagar from Samual tigga house to ravi tigga house under in ward no-25.</t>
  </si>
  <si>
    <t xml:space="preserve"> 1
  5.1.1 +5.1.2 BCD</t>
  </si>
  <si>
    <t xml:space="preserve">                                                                                                                                                                                                                                                                                                          </t>
  </si>
  <si>
    <t>3
 8.6.8</t>
  </si>
  <si>
    <t>4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</si>
  <si>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</si>
  <si>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 xml:space="preserve">5
5.2.34
</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</si>
  <si>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</si>
  <si>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6
5.7.11          +          5.7.12</t>
  </si>
  <si>
    <t>Providing 25mm thick cement plaster (1:4) with clean course sand F.M 1.5 includin screening curing with all leads and lifts of water, scaffoling taxes and royality all complete as per specification and direction of E/I with 1.5 mm cement punning</t>
  </si>
  <si>
    <t>7
5.3.30.1</t>
  </si>
  <si>
    <t>8
5.5.5 (b)</t>
  </si>
  <si>
    <t>9
5.10.2</t>
  </si>
  <si>
    <t>Dismentalling RCC work including Stacking serviceable materials in Countable stacks within 15 m lead and disposal of unserviceable materials with all leads complete as per direction</t>
  </si>
  <si>
    <r>
      <t>M</t>
    </r>
    <r>
      <rPr>
        <b/>
        <vertAlign val="superscript"/>
        <sz val="10"/>
        <rFont val="Century"/>
        <family val="1"/>
      </rPr>
      <t>3</t>
    </r>
  </si>
  <si>
    <t>Name of Work :- Construction of Drain at anandpuri near govind apartment to harendra singh house in ward no-26.</t>
  </si>
  <si>
    <t>3
5.8.6</t>
  </si>
  <si>
    <t>Sand  (Lead Upto 47 km)</t>
  </si>
  <si>
    <t>Sand (Lead 16 KM)</t>
  </si>
  <si>
    <t>Stone Boulder (Lead 34  KM)</t>
  </si>
  <si>
    <t>Stone Chips (Lead 20 KM)</t>
  </si>
  <si>
    <t>Earth Work Excavation for structure as per technical specification clause 305.1 including setting out ,construction of shoring and brading in foundation trenches complete as per drawing and Technical specification.</t>
  </si>
  <si>
    <t>2
5.1.1</t>
  </si>
  <si>
    <t>Sand  (Lead Upto 42 km)</t>
  </si>
  <si>
    <t>Providing and laying factory made chamfered edge cement concrete paver blocks in footpath,parks lawns drive ways or light traffic parking etc, required strength,thickness &amp; size and shape ,made by table vibratory method... do.......E/I.</t>
  </si>
  <si>
    <r>
      <t>Name of Work :-</t>
    </r>
    <r>
      <rPr>
        <b/>
        <sz val="14"/>
        <color theme="1"/>
        <rFont val="Times New Roman"/>
        <family val="1"/>
      </rPr>
      <t xml:space="preserve"> </t>
    </r>
    <r>
      <rPr>
        <b/>
        <sz val="14"/>
        <color theme="1"/>
        <rFont val="Kruti Dev 010"/>
      </rPr>
      <t>okMZ la[;k 43 ds vUrxZr xkSjh 'kadj uxj esa NkcM+k gkÅl ls eq[; iqy rd ukyh ejEefr ,oa LySc fuekZ.k ds laca/k esaA</t>
    </r>
  </si>
  <si>
    <t>SL.NO.</t>
  </si>
  <si>
    <t>ITEMS OF WORK</t>
  </si>
  <si>
    <t>Qty</t>
  </si>
  <si>
    <t>Labour for cleaning the work site before and after work etc.</t>
  </si>
  <si>
    <t>2.         5.1.1 + 5.1.2</t>
  </si>
  <si>
    <t xml:space="preserve">3
JBCD
P-26
</t>
  </si>
  <si>
    <t>Providing stone dust in filling in foundation trenches or in plinth including ramming and watering in layers not exceeding 150 mm thick with all leads and lifts including cost of all materials, labour, royalty and taxes all complete as per building specification &amp; direction of E/I.</t>
  </si>
  <si>
    <t>4     8.6.8</t>
  </si>
  <si>
    <t xml:space="preserve">5
5.3.2
</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</si>
  <si>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</si>
  <si>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6
5.2.34
</t>
  </si>
  <si>
    <t xml:space="preserve">7
5.7.11
+
5.7.12
</t>
  </si>
  <si>
    <t>Providing 25 mm thick cement plaster (1:4) with clean Course sand of F.M 1.5 and 1.5mm cement punning including Screening curing with all leads and lifts of water, scoffing taxes as per royalty all complete as per specification and direction of E/I</t>
  </si>
  <si>
    <t xml:space="preserve">8
5.3.30.1
</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</si>
  <si>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</si>
  <si>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 xml:space="preserve">9
5.5.5
(b)
</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</si>
  <si>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</si>
  <si>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</si>
  <si>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Dust (Lead 15 KM)</t>
  </si>
  <si>
    <t>Stone Boulder (Lead 29  KM)</t>
  </si>
  <si>
    <t>Stone Chips (Lead 15KM)</t>
  </si>
  <si>
    <t xml:space="preserve">Total </t>
  </si>
  <si>
    <t xml:space="preserve">                                                                                                  Asst. Engineer 
                                                                                                         Ranchi Municipal Corporation
                                                                                                         Ranchi</t>
  </si>
  <si>
    <t>Name of Work :-Beautification of Sarna Asthal Under Ward No-50 Hundru Basti.</t>
  </si>
  <si>
    <t>5
5.7.11          +          5.7.12</t>
  </si>
  <si>
    <t>6
DSR
2019
16.91</t>
  </si>
  <si>
    <t xml:space="preserve">7
5.2.34
</t>
  </si>
  <si>
    <t>Name of Work :-Construction of Road under ward no-51 devi nagar from chath ghat to last of road.</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</si>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</sst>
</file>

<file path=xl/styles.xml><?xml version="1.0" encoding="utf-8"?>
<styleSheet xmlns="http://schemas.openxmlformats.org/spreadsheetml/2006/main">
  <numFmts count="3">
    <numFmt numFmtId="164" formatCode="0.000"/>
    <numFmt numFmtId="165" formatCode="&quot;₹&quot;\ #,##0.00"/>
    <numFmt numFmtId="166" formatCode="0.0"/>
  </numFmts>
  <fonts count="17">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b/>
      <sz val="9"/>
      <color theme="1"/>
      <name val="Century"/>
      <family val="1"/>
    </font>
    <font>
      <sz val="10"/>
      <name val="Arial"/>
      <family val="2"/>
    </font>
    <font>
      <b/>
      <sz val="12"/>
      <color theme="1"/>
      <name val="Calibri"/>
      <family val="2"/>
      <scheme val="minor"/>
    </font>
    <font>
      <b/>
      <sz val="10"/>
      <color theme="1"/>
      <name val="Century"/>
      <family val="1"/>
    </font>
    <font>
      <b/>
      <sz val="12"/>
      <color theme="1"/>
      <name val="Century"/>
      <family val="1"/>
    </font>
    <font>
      <b/>
      <vertAlign val="superscript"/>
      <sz val="11"/>
      <name val="Century"/>
      <family val="1"/>
    </font>
    <font>
      <b/>
      <sz val="14"/>
      <color theme="1"/>
      <name val="Kruti Dev 010"/>
    </font>
    <font>
      <b/>
      <vertAlign val="superscript"/>
      <sz val="10"/>
      <name val="Century"/>
      <family val="1"/>
    </font>
    <font>
      <b/>
      <sz val="11"/>
      <color theme="1"/>
      <name val="Times New Roman"/>
      <family val="1"/>
    </font>
    <font>
      <b/>
      <sz val="14"/>
      <color theme="1"/>
      <name val="Times New Roman"/>
      <family val="1"/>
    </font>
    <font>
      <b/>
      <sz val="11"/>
      <name val="Calibri"/>
      <family val="2"/>
      <scheme val="minor"/>
    </font>
    <font>
      <b/>
      <sz val="10"/>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1" fillId="0" borderId="0"/>
    <xf numFmtId="0" fontId="1" fillId="0" borderId="0"/>
    <xf numFmtId="0" fontId="6" fillId="0" borderId="0"/>
    <xf numFmtId="0" fontId="1" fillId="0" borderId="0"/>
    <xf numFmtId="0" fontId="6" fillId="0" borderId="0"/>
  </cellStyleXfs>
  <cellXfs count="59">
    <xf numFmtId="0" fontId="0" fillId="0" borderId="0" xfId="0"/>
    <xf numFmtId="0" fontId="2" fillId="0" borderId="0" xfId="0" applyFont="1" applyAlignment="1">
      <alignment horizontal="center" vertical="center"/>
    </xf>
    <xf numFmtId="0" fontId="4"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horizontal="center" vertical="center" wrapText="1"/>
    </xf>
    <xf numFmtId="1" fontId="2" fillId="0" borderId="0" xfId="0" applyNumberFormat="1" applyFont="1" applyAlignment="1">
      <alignment horizontal="center" vertical="center" wrapText="1"/>
    </xf>
    <xf numFmtId="2" fontId="2" fillId="0" borderId="0" xfId="0" applyNumberFormat="1" applyFont="1" applyAlignment="1">
      <alignment horizontal="center" vertical="center"/>
    </xf>
    <xf numFmtId="16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xf>
    <xf numFmtId="1" fontId="2" fillId="0" borderId="5" xfId="0" applyNumberFormat="1" applyFont="1" applyBorder="1" applyAlignment="1">
      <alignment horizontal="center" vertical="center" wrapText="1"/>
    </xf>
    <xf numFmtId="0" fontId="5" fillId="0" borderId="1" xfId="0" applyFont="1" applyBorder="1" applyAlignment="1">
      <alignment horizontal="center" vertical="center"/>
    </xf>
    <xf numFmtId="2" fontId="2" fillId="0" borderId="5" xfId="0" applyNumberFormat="1" applyFont="1" applyBorder="1" applyAlignment="1">
      <alignment horizontal="center" vertical="center" wrapText="1"/>
    </xf>
    <xf numFmtId="0" fontId="7"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xf>
    <xf numFmtId="165" fontId="9"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2" fontId="7" fillId="0" borderId="1" xfId="0" applyNumberFormat="1" applyFont="1" applyBorder="1" applyAlignment="1">
      <alignment horizontal="center" vertical="center"/>
    </xf>
    <xf numFmtId="2" fontId="2" fillId="0" borderId="1" xfId="0" applyNumberFormat="1" applyFont="1" applyBorder="1" applyAlignment="1">
      <alignment vertical="center" wrapText="1"/>
    </xf>
    <xf numFmtId="166" fontId="2" fillId="0" borderId="1" xfId="0" applyNumberFormat="1" applyFont="1" applyBorder="1" applyAlignment="1">
      <alignment horizontal="center" vertical="center" wrapText="1"/>
    </xf>
    <xf numFmtId="2" fontId="2" fillId="0" borderId="0" xfId="0" applyNumberFormat="1" applyFont="1" applyAlignment="1">
      <alignment horizontal="center" vertical="center" wrapText="1"/>
    </xf>
    <xf numFmtId="0" fontId="9" fillId="0" borderId="1" xfId="0" applyFont="1" applyBorder="1" applyAlignment="1">
      <alignment horizontal="center" vertical="center" wrapText="1"/>
    </xf>
    <xf numFmtId="2" fontId="9"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2" fontId="9" fillId="0" borderId="1" xfId="0" applyNumberFormat="1" applyFont="1" applyBorder="1"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xf>
    <xf numFmtId="1" fontId="16"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1" fontId="16" fillId="0" borderId="1" xfId="0" applyNumberFormat="1" applyFont="1" applyBorder="1" applyAlignment="1">
      <alignment horizontal="center" vertical="center" wrapText="1"/>
    </xf>
    <xf numFmtId="2" fontId="16" fillId="0" borderId="1" xfId="0" applyNumberFormat="1" applyFont="1" applyBorder="1" applyAlignment="1">
      <alignment horizontal="center" vertical="center"/>
    </xf>
    <xf numFmtId="2" fontId="16"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center" vertical="center" wrapText="1"/>
    </xf>
    <xf numFmtId="1" fontId="2" fillId="0" borderId="6" xfId="0" applyNumberFormat="1" applyFont="1" applyBorder="1" applyAlignment="1">
      <alignment horizontal="right" vertical="center"/>
    </xf>
    <xf numFmtId="1" fontId="2" fillId="0" borderId="7" xfId="0" applyNumberFormat="1" applyFont="1" applyBorder="1" applyAlignment="1">
      <alignment horizontal="right" vertical="center"/>
    </xf>
    <xf numFmtId="1" fontId="2" fillId="0" borderId="8" xfId="0" applyNumberFormat="1" applyFont="1" applyBorder="1" applyAlignment="1">
      <alignment horizontal="right" vertical="center"/>
    </xf>
    <xf numFmtId="1" fontId="2" fillId="0" borderId="2" xfId="0" applyNumberFormat="1" applyFont="1" applyBorder="1" applyAlignment="1">
      <alignment horizontal="right" vertical="center"/>
    </xf>
    <xf numFmtId="1" fontId="2" fillId="0" borderId="3" xfId="0" applyNumberFormat="1" applyFont="1" applyBorder="1" applyAlignment="1">
      <alignment horizontal="right" vertical="center"/>
    </xf>
    <xf numFmtId="1" fontId="2" fillId="0" borderId="4" xfId="0" applyNumberFormat="1" applyFont="1" applyBorder="1" applyAlignment="1">
      <alignment horizontal="righ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2" fillId="0" borderId="1"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5" fillId="0" borderId="0" xfId="0" applyFont="1" applyBorder="1" applyAlignment="1">
      <alignment horizontal="center" vertical="center" wrapText="1"/>
    </xf>
  </cellXfs>
  <cellStyles count="6">
    <cellStyle name="Normal" xfId="0" builtinId="0"/>
    <cellStyle name="Normal 13" xfId="5"/>
    <cellStyle name="Normal 16" xfId="1"/>
    <cellStyle name="Normal 17 2" xfId="4"/>
    <cellStyle name="Normal 2 4" xfId="2"/>
    <cellStyle name="Normal 5 2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28"/>
  <sheetViews>
    <sheetView topLeftCell="A19" workbookViewId="0">
      <selection activeCell="F28" sqref="F28"/>
    </sheetView>
  </sheetViews>
  <sheetFormatPr defaultRowHeight="15"/>
  <cols>
    <col min="1" max="1" width="9.140625" style="8"/>
    <col min="2" max="2" width="45.28515625" style="9" customWidth="1"/>
    <col min="3" max="3" width="9.28515625" style="1" customWidth="1"/>
    <col min="4" max="4" width="9.140625" style="10"/>
    <col min="5" max="5" width="9.7109375" style="1" bestFit="1" customWidth="1"/>
    <col min="6" max="6" width="16.42578125" style="11" customWidth="1"/>
    <col min="7" max="16384" width="9.140625" style="1"/>
  </cols>
  <sheetData>
    <row r="1" spans="1:6" ht="18.75">
      <c r="A1" s="40" t="s">
        <v>0</v>
      </c>
      <c r="B1" s="40"/>
      <c r="C1" s="40"/>
      <c r="D1" s="40"/>
      <c r="E1" s="40"/>
      <c r="F1" s="40"/>
    </row>
    <row r="2" spans="1:6" ht="18.75">
      <c r="A2" s="40" t="s">
        <v>1</v>
      </c>
      <c r="B2" s="40"/>
      <c r="C2" s="40"/>
      <c r="D2" s="40"/>
      <c r="E2" s="40"/>
      <c r="F2" s="40"/>
    </row>
    <row r="3" spans="1:6" ht="53.25" customHeight="1">
      <c r="A3" s="41" t="s">
        <v>2</v>
      </c>
      <c r="B3" s="42"/>
      <c r="C3" s="42"/>
      <c r="D3" s="42"/>
      <c r="E3" s="42"/>
      <c r="F3" s="43"/>
    </row>
    <row r="4" spans="1:6">
      <c r="A4" s="2" t="s">
        <v>3</v>
      </c>
      <c r="B4" s="2" t="s">
        <v>4</v>
      </c>
      <c r="C4" s="2" t="s">
        <v>5</v>
      </c>
      <c r="D4" s="2" t="s">
        <v>6</v>
      </c>
      <c r="E4" s="2" t="s">
        <v>7</v>
      </c>
      <c r="F4" s="2" t="s">
        <v>8</v>
      </c>
    </row>
    <row r="5" spans="1:6" ht="135">
      <c r="A5" s="3">
        <v>1</v>
      </c>
      <c r="B5" s="4" t="s">
        <v>9</v>
      </c>
      <c r="C5" s="4">
        <v>1.359</v>
      </c>
      <c r="D5" s="4" t="s">
        <v>10</v>
      </c>
      <c r="E5" s="4">
        <v>139.58000000000001</v>
      </c>
      <c r="F5" s="4">
        <f>C5*E5</f>
        <v>189.68922000000001</v>
      </c>
    </row>
    <row r="6" spans="1:6" ht="135">
      <c r="A6" s="3">
        <v>2</v>
      </c>
      <c r="B6" s="4" t="s">
        <v>11</v>
      </c>
      <c r="C6" s="4">
        <v>0.17</v>
      </c>
      <c r="D6" s="4" t="s">
        <v>12</v>
      </c>
      <c r="E6" s="4">
        <v>415.58</v>
      </c>
      <c r="F6" s="4">
        <f t="shared" ref="F6:F23" si="0">C6*E6</f>
        <v>70.648600000000002</v>
      </c>
    </row>
    <row r="7" spans="1:6" ht="135">
      <c r="A7" s="3">
        <v>3</v>
      </c>
      <c r="B7" s="4" t="s">
        <v>13</v>
      </c>
      <c r="C7" s="4">
        <v>2.23</v>
      </c>
      <c r="D7" s="4" t="s">
        <v>14</v>
      </c>
      <c r="E7" s="4">
        <v>322.35000000000002</v>
      </c>
      <c r="F7" s="4">
        <f t="shared" si="0"/>
        <v>718.84050000000002</v>
      </c>
    </row>
    <row r="8" spans="1:6" ht="105">
      <c r="A8" s="3">
        <v>4</v>
      </c>
      <c r="B8" s="4" t="s">
        <v>15</v>
      </c>
      <c r="C8" s="4">
        <v>0.95799999999999996</v>
      </c>
      <c r="D8" s="4" t="s">
        <v>12</v>
      </c>
      <c r="E8" s="4">
        <v>3460.94</v>
      </c>
      <c r="F8" s="4">
        <f t="shared" si="0"/>
        <v>3315.58052</v>
      </c>
    </row>
    <row r="9" spans="1:6" ht="105">
      <c r="A9" s="3">
        <v>5</v>
      </c>
      <c r="B9" s="4" t="s">
        <v>16</v>
      </c>
      <c r="C9" s="4">
        <v>1.0469999999999999</v>
      </c>
      <c r="D9" s="4" t="s">
        <v>12</v>
      </c>
      <c r="E9" s="4">
        <v>3460.94</v>
      </c>
      <c r="F9" s="4">
        <f t="shared" si="0"/>
        <v>3623.6041799999998</v>
      </c>
    </row>
    <row r="10" spans="1:6" ht="75">
      <c r="A10" s="3">
        <v>6</v>
      </c>
      <c r="B10" s="4" t="s">
        <v>17</v>
      </c>
      <c r="C10" s="4">
        <v>6.87</v>
      </c>
      <c r="D10" s="4" t="s">
        <v>14</v>
      </c>
      <c r="E10" s="4">
        <v>184.61</v>
      </c>
      <c r="F10" s="4">
        <f t="shared" si="0"/>
        <v>1268.2707</v>
      </c>
    </row>
    <row r="11" spans="1:6" ht="135">
      <c r="A11" s="3">
        <v>7</v>
      </c>
      <c r="B11" s="4" t="s">
        <v>18</v>
      </c>
      <c r="C11" s="4">
        <v>6.7969999999999997</v>
      </c>
      <c r="D11" s="4" t="s">
        <v>12</v>
      </c>
      <c r="E11" s="4">
        <v>118.49</v>
      </c>
      <c r="F11" s="4">
        <f t="shared" si="0"/>
        <v>805.37652999999989</v>
      </c>
    </row>
    <row r="12" spans="1:6" ht="150">
      <c r="A12" s="3">
        <v>8</v>
      </c>
      <c r="B12" s="4" t="s">
        <v>19</v>
      </c>
      <c r="C12" s="4">
        <v>676.59</v>
      </c>
      <c r="D12" s="4" t="s">
        <v>20</v>
      </c>
      <c r="E12" s="4">
        <v>123.5164</v>
      </c>
      <c r="F12" s="4">
        <f t="shared" si="0"/>
        <v>83569.961076000007</v>
      </c>
    </row>
    <row r="13" spans="1:6" ht="105">
      <c r="A13" s="3">
        <v>9</v>
      </c>
      <c r="B13" s="4" t="s">
        <v>21</v>
      </c>
      <c r="C13" s="4">
        <v>231</v>
      </c>
      <c r="D13" s="4" t="s">
        <v>20</v>
      </c>
      <c r="E13" s="4">
        <v>67.877600000000001</v>
      </c>
      <c r="F13" s="4">
        <f t="shared" si="0"/>
        <v>15679.7256</v>
      </c>
    </row>
    <row r="14" spans="1:6" ht="150">
      <c r="A14" s="3">
        <v>10</v>
      </c>
      <c r="B14" s="4" t="s">
        <v>22</v>
      </c>
      <c r="C14" s="4">
        <v>64</v>
      </c>
      <c r="D14" s="4" t="s">
        <v>23</v>
      </c>
      <c r="E14" s="4">
        <v>391.12080000000003</v>
      </c>
      <c r="F14" s="4">
        <f t="shared" si="0"/>
        <v>25031.731200000002</v>
      </c>
    </row>
    <row r="15" spans="1:6" ht="300">
      <c r="A15" s="3">
        <v>11</v>
      </c>
      <c r="B15" s="4" t="s">
        <v>24</v>
      </c>
      <c r="C15" s="4">
        <v>20.446000000000002</v>
      </c>
      <c r="D15" s="4" t="s">
        <v>14</v>
      </c>
      <c r="E15" s="4">
        <v>582.90539999999999</v>
      </c>
      <c r="F15" s="4">
        <f t="shared" si="0"/>
        <v>11918.083808400001</v>
      </c>
    </row>
    <row r="16" spans="1:6" ht="120">
      <c r="A16" s="3">
        <v>12</v>
      </c>
      <c r="B16" s="4" t="s">
        <v>25</v>
      </c>
      <c r="C16" s="4">
        <v>20.446000000000002</v>
      </c>
      <c r="D16" s="4" t="s">
        <v>26</v>
      </c>
      <c r="E16" s="4">
        <v>53.49</v>
      </c>
      <c r="F16" s="4">
        <f t="shared" si="0"/>
        <v>1093.6565400000002</v>
      </c>
    </row>
    <row r="17" spans="1:6" ht="90">
      <c r="A17" s="3">
        <v>13</v>
      </c>
      <c r="B17" s="4" t="s">
        <v>27</v>
      </c>
      <c r="C17" s="4">
        <v>20.446000000000002</v>
      </c>
      <c r="D17" s="4" t="s">
        <v>26</v>
      </c>
      <c r="E17" s="4">
        <v>61.9</v>
      </c>
      <c r="F17" s="4">
        <f t="shared" si="0"/>
        <v>1265.6074000000001</v>
      </c>
    </row>
    <row r="18" spans="1:6" ht="60">
      <c r="A18" s="3">
        <v>14</v>
      </c>
      <c r="B18" s="4" t="s">
        <v>28</v>
      </c>
      <c r="C18" s="4">
        <v>14.87</v>
      </c>
      <c r="D18" s="4" t="s">
        <v>29</v>
      </c>
      <c r="E18" s="4">
        <v>877.72</v>
      </c>
      <c r="F18" s="4">
        <f t="shared" si="0"/>
        <v>13051.696399999999</v>
      </c>
    </row>
    <row r="19" spans="1:6">
      <c r="A19" s="3">
        <v>15</v>
      </c>
      <c r="B19" s="4" t="s">
        <v>30</v>
      </c>
      <c r="C19" s="4"/>
      <c r="D19" s="4"/>
      <c r="E19" s="4"/>
      <c r="F19" s="4"/>
    </row>
    <row r="20" spans="1:6">
      <c r="A20" s="5" t="s">
        <v>31</v>
      </c>
      <c r="B20" s="4" t="s">
        <v>32</v>
      </c>
      <c r="C20" s="4">
        <v>7.9029999999999996</v>
      </c>
      <c r="D20" s="4" t="s">
        <v>33</v>
      </c>
      <c r="E20" s="4">
        <v>786.44</v>
      </c>
      <c r="F20" s="4">
        <f t="shared" si="0"/>
        <v>6215.2353199999998</v>
      </c>
    </row>
    <row r="21" spans="1:6">
      <c r="A21" s="5" t="s">
        <v>34</v>
      </c>
      <c r="B21" s="4" t="s">
        <v>35</v>
      </c>
      <c r="C21" s="4">
        <v>1.8620000000000001</v>
      </c>
      <c r="D21" s="4" t="s">
        <v>33</v>
      </c>
      <c r="E21" s="4">
        <v>436.52</v>
      </c>
      <c r="F21" s="4">
        <f t="shared" si="0"/>
        <v>812.80024000000003</v>
      </c>
    </row>
    <row r="22" spans="1:6">
      <c r="A22" s="5" t="s">
        <v>36</v>
      </c>
      <c r="B22" s="4" t="s">
        <v>37</v>
      </c>
      <c r="C22" s="4">
        <v>7.2999999999999995E-2</v>
      </c>
      <c r="D22" s="4" t="s">
        <v>38</v>
      </c>
      <c r="E22" s="4">
        <v>636</v>
      </c>
      <c r="F22" s="4">
        <f t="shared" si="0"/>
        <v>46.427999999999997</v>
      </c>
    </row>
    <row r="23" spans="1:6">
      <c r="A23" s="5" t="s">
        <v>39</v>
      </c>
      <c r="B23" s="4" t="s">
        <v>40</v>
      </c>
      <c r="C23" s="4">
        <v>2</v>
      </c>
      <c r="D23" s="4" t="s">
        <v>41</v>
      </c>
      <c r="E23" s="4">
        <v>9500</v>
      </c>
      <c r="F23" s="4">
        <f t="shared" si="0"/>
        <v>19000</v>
      </c>
    </row>
    <row r="24" spans="1:6">
      <c r="A24" s="4"/>
      <c r="B24" s="4"/>
      <c r="C24" s="4"/>
      <c r="D24" s="4"/>
      <c r="E24" s="4" t="s">
        <v>42</v>
      </c>
      <c r="F24" s="4">
        <f>SUM(F5:F23)</f>
        <v>187676.93583440004</v>
      </c>
    </row>
    <row r="25" spans="1:6" ht="30">
      <c r="A25" s="5"/>
      <c r="B25" s="6"/>
      <c r="C25" s="7"/>
      <c r="D25" s="3"/>
      <c r="E25" s="4" t="s">
        <v>43</v>
      </c>
      <c r="F25" s="4">
        <f>F24*12/100</f>
        <v>22521.232300128006</v>
      </c>
    </row>
    <row r="26" spans="1:6">
      <c r="A26" s="5"/>
      <c r="B26" s="6"/>
      <c r="C26" s="7"/>
      <c r="D26" s="3"/>
      <c r="E26" s="4"/>
      <c r="F26" s="4">
        <f>F25+F24</f>
        <v>210198.16813452804</v>
      </c>
    </row>
    <row r="27" spans="1:6" ht="30">
      <c r="A27" s="5"/>
      <c r="B27" s="6"/>
      <c r="C27" s="7"/>
      <c r="D27" s="3"/>
      <c r="E27" s="4" t="s">
        <v>44</v>
      </c>
      <c r="F27" s="4">
        <f>F26*1/100</f>
        <v>2101.9816813452803</v>
      </c>
    </row>
    <row r="28" spans="1:6">
      <c r="A28" s="5"/>
      <c r="B28" s="6"/>
      <c r="C28" s="7"/>
      <c r="D28" s="3"/>
      <c r="E28" s="4" t="s">
        <v>42</v>
      </c>
      <c r="F28" s="4">
        <f>F27+F26</f>
        <v>212300.14981587333</v>
      </c>
    </row>
  </sheetData>
  <mergeCells count="3">
    <mergeCell ref="A1:F1"/>
    <mergeCell ref="A2:F2"/>
    <mergeCell ref="A3:F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G22"/>
  <sheetViews>
    <sheetView topLeftCell="A10"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7109375" style="1" bestFit="1" customWidth="1"/>
    <col min="6" max="6" width="16.42578125" style="11" customWidth="1"/>
    <col min="7" max="7" width="9.140625" style="1" hidden="1" customWidth="1"/>
    <col min="8" max="16384" width="9.140625" style="1"/>
  </cols>
  <sheetData>
    <row r="1" spans="1:7" ht="18.75">
      <c r="A1" s="40" t="s">
        <v>0</v>
      </c>
      <c r="B1" s="40"/>
      <c r="C1" s="40"/>
      <c r="D1" s="40"/>
      <c r="E1" s="40"/>
      <c r="F1" s="40"/>
    </row>
    <row r="2" spans="1:7" ht="18.75">
      <c r="A2" s="40" t="s">
        <v>1</v>
      </c>
      <c r="B2" s="40"/>
      <c r="C2" s="40"/>
      <c r="D2" s="40"/>
      <c r="E2" s="40"/>
      <c r="F2" s="40"/>
    </row>
    <row r="3" spans="1:7" ht="48" customHeight="1">
      <c r="A3" s="44" t="s">
        <v>210</v>
      </c>
      <c r="B3" s="44"/>
      <c r="C3" s="44"/>
      <c r="D3" s="44"/>
      <c r="E3" s="44"/>
      <c r="F3" s="44"/>
    </row>
    <row r="4" spans="1:7">
      <c r="A4" s="2" t="s">
        <v>3</v>
      </c>
      <c r="B4" s="2" t="s">
        <v>4</v>
      </c>
      <c r="C4" s="2" t="s">
        <v>5</v>
      </c>
      <c r="D4" s="2" t="s">
        <v>6</v>
      </c>
      <c r="E4" s="2" t="s">
        <v>7</v>
      </c>
      <c r="F4" s="2" t="s">
        <v>8</v>
      </c>
    </row>
    <row r="5" spans="1:7" ht="75">
      <c r="A5" s="14" t="s">
        <v>147</v>
      </c>
      <c r="B5" s="4" t="s">
        <v>182</v>
      </c>
      <c r="C5" s="13">
        <v>27.62</v>
      </c>
      <c r="D5" s="3" t="s">
        <v>33</v>
      </c>
      <c r="E5" s="13">
        <v>153.84</v>
      </c>
      <c r="F5" s="4">
        <f>C5*E5</f>
        <v>4249.0608000000002</v>
      </c>
      <c r="G5" s="1">
        <v>4247</v>
      </c>
    </row>
    <row r="6" spans="1:7" ht="105">
      <c r="A6" s="14" t="s">
        <v>183</v>
      </c>
      <c r="B6" s="4" t="s">
        <v>58</v>
      </c>
      <c r="C6" s="13">
        <f t="shared" ref="C6:C16" si="0">G6/E6</f>
        <v>1.0611675249049521</v>
      </c>
      <c r="D6" s="3" t="s">
        <v>33</v>
      </c>
      <c r="E6" s="13">
        <v>415.58</v>
      </c>
      <c r="F6" s="4">
        <f t="shared" ref="F6:F17" si="1">C6*E6</f>
        <v>441</v>
      </c>
      <c r="G6" s="1">
        <v>441</v>
      </c>
    </row>
    <row r="7" spans="1:7" ht="90">
      <c r="A7" s="14" t="s">
        <v>148</v>
      </c>
      <c r="B7" s="4" t="s">
        <v>59</v>
      </c>
      <c r="C7" s="13">
        <f t="shared" si="0"/>
        <v>1.7698386565689825</v>
      </c>
      <c r="D7" s="5" t="s">
        <v>33</v>
      </c>
      <c r="E7" s="13">
        <v>1336.28</v>
      </c>
      <c r="F7" s="4">
        <f t="shared" si="1"/>
        <v>2365</v>
      </c>
      <c r="G7" s="1">
        <v>2365</v>
      </c>
    </row>
    <row r="8" spans="1:7" ht="150">
      <c r="A8" s="14" t="s">
        <v>77</v>
      </c>
      <c r="B8" s="4" t="s">
        <v>78</v>
      </c>
      <c r="C8" s="13">
        <f t="shared" si="0"/>
        <v>2.6195984160567716</v>
      </c>
      <c r="D8" s="5" t="s">
        <v>33</v>
      </c>
      <c r="E8" s="13">
        <v>4858.76</v>
      </c>
      <c r="F8" s="4">
        <f t="shared" si="1"/>
        <v>12728</v>
      </c>
      <c r="G8" s="1">
        <v>12728</v>
      </c>
    </row>
    <row r="9" spans="1:7" ht="90">
      <c r="A9" s="4" t="s">
        <v>211</v>
      </c>
      <c r="B9" s="4" t="s">
        <v>170</v>
      </c>
      <c r="C9" s="13">
        <f t="shared" si="0"/>
        <v>27.881572230729962</v>
      </c>
      <c r="D9" s="4" t="s">
        <v>95</v>
      </c>
      <c r="E9" s="4">
        <v>293.85000000000002</v>
      </c>
      <c r="F9" s="4">
        <f t="shared" si="1"/>
        <v>8193</v>
      </c>
      <c r="G9" s="1">
        <v>8193</v>
      </c>
    </row>
    <row r="10" spans="1:7" ht="90">
      <c r="A10" s="14" t="s">
        <v>212</v>
      </c>
      <c r="B10" s="16" t="s">
        <v>185</v>
      </c>
      <c r="C10" s="13">
        <v>139.4</v>
      </c>
      <c r="D10" s="14" t="s">
        <v>33</v>
      </c>
      <c r="E10" s="13">
        <v>877.72</v>
      </c>
      <c r="F10" s="4">
        <f t="shared" si="1"/>
        <v>122354.16800000001</v>
      </c>
      <c r="G10" s="1">
        <v>11744</v>
      </c>
    </row>
    <row r="11" spans="1:7" ht="120">
      <c r="A11" s="4" t="s">
        <v>213</v>
      </c>
      <c r="B11" s="4" t="s">
        <v>168</v>
      </c>
      <c r="C11" s="13">
        <f t="shared" si="0"/>
        <v>7.2200030619772022</v>
      </c>
      <c r="D11" s="4" t="s">
        <v>90</v>
      </c>
      <c r="E11" s="4">
        <v>2873.96</v>
      </c>
      <c r="F11" s="4">
        <f t="shared" si="1"/>
        <v>20750</v>
      </c>
      <c r="G11" s="1">
        <v>20750</v>
      </c>
    </row>
    <row r="12" spans="1:7">
      <c r="A12" s="5">
        <v>8</v>
      </c>
      <c r="B12" s="6" t="s">
        <v>30</v>
      </c>
      <c r="C12" s="13"/>
      <c r="D12" s="3"/>
      <c r="E12" s="7"/>
      <c r="F12" s="4"/>
    </row>
    <row r="13" spans="1:7">
      <c r="A13" s="5" t="s">
        <v>31</v>
      </c>
      <c r="B13" s="4" t="s">
        <v>149</v>
      </c>
      <c r="C13" s="13">
        <f t="shared" si="0"/>
        <v>1.0604502342589419</v>
      </c>
      <c r="D13" s="4" t="s">
        <v>33</v>
      </c>
      <c r="E13" s="4">
        <v>437.55</v>
      </c>
      <c r="F13" s="4">
        <f t="shared" si="1"/>
        <v>464.00000000000006</v>
      </c>
      <c r="G13" s="1">
        <v>464</v>
      </c>
    </row>
    <row r="14" spans="1:7">
      <c r="A14" s="5" t="s">
        <v>34</v>
      </c>
      <c r="B14" s="4" t="s">
        <v>146</v>
      </c>
      <c r="C14" s="13">
        <f t="shared" si="0"/>
        <v>4.8250218169400636</v>
      </c>
      <c r="D14" s="4" t="s">
        <v>33</v>
      </c>
      <c r="E14" s="4">
        <v>790.67</v>
      </c>
      <c r="F14" s="4">
        <f t="shared" si="1"/>
        <v>3815</v>
      </c>
      <c r="G14" s="1">
        <v>3815</v>
      </c>
    </row>
    <row r="15" spans="1:7">
      <c r="A15" s="5" t="s">
        <v>36</v>
      </c>
      <c r="B15" s="4" t="s">
        <v>150</v>
      </c>
      <c r="C15" s="13">
        <f t="shared" si="0"/>
        <v>8.9904366021149009</v>
      </c>
      <c r="D15" s="4" t="s">
        <v>33</v>
      </c>
      <c r="E15" s="4">
        <v>712.09</v>
      </c>
      <c r="F15" s="4">
        <f t="shared" si="1"/>
        <v>6402</v>
      </c>
      <c r="G15" s="1">
        <v>6402</v>
      </c>
    </row>
    <row r="16" spans="1:7">
      <c r="A16" s="5" t="s">
        <v>39</v>
      </c>
      <c r="B16" s="4" t="s">
        <v>151</v>
      </c>
      <c r="C16" s="13">
        <f t="shared" si="0"/>
        <v>2.249618708693442</v>
      </c>
      <c r="D16" s="4" t="s">
        <v>33</v>
      </c>
      <c r="E16" s="4">
        <v>393.4</v>
      </c>
      <c r="F16" s="4">
        <f t="shared" si="1"/>
        <v>885</v>
      </c>
      <c r="G16" s="1">
        <v>885</v>
      </c>
    </row>
    <row r="17" spans="1:7">
      <c r="A17" s="5" t="s">
        <v>81</v>
      </c>
      <c r="B17" s="4" t="s">
        <v>74</v>
      </c>
      <c r="C17" s="13">
        <v>20.62</v>
      </c>
      <c r="D17" s="4" t="s">
        <v>33</v>
      </c>
      <c r="E17" s="4">
        <v>177.1</v>
      </c>
      <c r="F17" s="4">
        <f t="shared" si="1"/>
        <v>3651.8020000000001</v>
      </c>
      <c r="G17" s="1">
        <v>4891</v>
      </c>
    </row>
    <row r="18" spans="1:7">
      <c r="A18" s="5"/>
      <c r="B18" s="6"/>
      <c r="C18" s="7"/>
      <c r="D18" s="3"/>
      <c r="E18" s="7" t="s">
        <v>42</v>
      </c>
      <c r="F18" s="13">
        <f>SUM(F5:F17)</f>
        <v>186298.03080000001</v>
      </c>
    </row>
    <row r="19" spans="1:7" ht="30">
      <c r="A19" s="5"/>
      <c r="B19" s="6"/>
      <c r="C19" s="7"/>
      <c r="D19" s="3"/>
      <c r="E19" s="4" t="s">
        <v>43</v>
      </c>
      <c r="F19" s="4">
        <f>F18*12/100</f>
        <v>22355.763695999998</v>
      </c>
    </row>
    <row r="20" spans="1:7">
      <c r="A20" s="5"/>
      <c r="B20" s="6"/>
      <c r="C20" s="7"/>
      <c r="D20" s="3"/>
      <c r="E20" s="4"/>
      <c r="F20" s="4">
        <f>F19+F18</f>
        <v>208653.79449600002</v>
      </c>
    </row>
    <row r="21" spans="1:7" ht="30">
      <c r="A21" s="5"/>
      <c r="B21" s="6"/>
      <c r="C21" s="7"/>
      <c r="D21" s="3"/>
      <c r="E21" s="4" t="s">
        <v>44</v>
      </c>
      <c r="F21" s="4">
        <f>F20*1/100</f>
        <v>2086.53794496</v>
      </c>
    </row>
    <row r="22" spans="1:7">
      <c r="A22" s="5"/>
      <c r="B22" s="6"/>
      <c r="C22" s="7"/>
      <c r="D22" s="3"/>
      <c r="E22" s="4" t="s">
        <v>42</v>
      </c>
      <c r="F22" s="4">
        <f>F21+F20</f>
        <v>210740.33244096002</v>
      </c>
    </row>
  </sheetData>
  <mergeCells count="3">
    <mergeCell ref="A1:F1"/>
    <mergeCell ref="A2:F2"/>
    <mergeCell ref="A3: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21"/>
  <sheetViews>
    <sheetView tabSelected="1" workbookViewId="0">
      <selection activeCell="B5" sqref="B5"/>
    </sheetView>
  </sheetViews>
  <sheetFormatPr defaultRowHeight="15"/>
  <cols>
    <col min="1" max="1" width="9.140625" style="8"/>
    <col min="2" max="2" width="42.85546875" style="9" customWidth="1"/>
    <col min="3" max="3" width="9.140625" style="1"/>
    <col min="4" max="4" width="9.140625" style="10"/>
    <col min="5" max="5" width="9.7109375" style="1" bestFit="1" customWidth="1"/>
    <col min="6" max="6" width="16.42578125" style="11" customWidth="1"/>
    <col min="7" max="7" width="0" style="1" hidden="1" customWidth="1"/>
    <col min="8" max="16384" width="9.140625" style="1"/>
  </cols>
  <sheetData>
    <row r="1" spans="1:7" ht="18.75">
      <c r="A1" s="40" t="s">
        <v>0</v>
      </c>
      <c r="B1" s="40"/>
      <c r="C1" s="40"/>
      <c r="D1" s="40"/>
      <c r="E1" s="40"/>
      <c r="F1" s="40"/>
    </row>
    <row r="2" spans="1:7" ht="18.75">
      <c r="A2" s="40" t="s">
        <v>1</v>
      </c>
      <c r="B2" s="40"/>
      <c r="C2" s="40"/>
      <c r="D2" s="40"/>
      <c r="E2" s="40"/>
      <c r="F2" s="40"/>
    </row>
    <row r="3" spans="1:7" ht="48" customHeight="1">
      <c r="A3" s="41" t="s">
        <v>214</v>
      </c>
      <c r="B3" s="42"/>
      <c r="C3" s="42"/>
      <c r="D3" s="42"/>
      <c r="E3" s="42"/>
      <c r="F3" s="43"/>
    </row>
    <row r="4" spans="1:7">
      <c r="A4" s="2" t="s">
        <v>3</v>
      </c>
      <c r="B4" s="2" t="s">
        <v>4</v>
      </c>
      <c r="C4" s="2" t="s">
        <v>5</v>
      </c>
      <c r="D4" s="2" t="s">
        <v>6</v>
      </c>
      <c r="E4" s="2" t="s">
        <v>7</v>
      </c>
      <c r="F4" s="2" t="s">
        <v>8</v>
      </c>
    </row>
    <row r="5" spans="1:7" ht="165">
      <c r="A5" s="14" t="s">
        <v>147</v>
      </c>
      <c r="B5" s="4" t="s">
        <v>215</v>
      </c>
      <c r="C5" s="13">
        <v>115.64</v>
      </c>
      <c r="D5" s="3" t="s">
        <v>33</v>
      </c>
      <c r="E5" s="13">
        <v>153.84</v>
      </c>
      <c r="F5" s="4">
        <f>C5*E5</f>
        <v>17790.0576</v>
      </c>
      <c r="G5" s="1">
        <v>3166</v>
      </c>
    </row>
    <row r="6" spans="1:7" ht="105">
      <c r="A6" s="14" t="s">
        <v>183</v>
      </c>
      <c r="B6" s="4" t="s">
        <v>58</v>
      </c>
      <c r="C6" s="13">
        <v>42.48</v>
      </c>
      <c r="D6" s="3" t="s">
        <v>33</v>
      </c>
      <c r="E6" s="13">
        <v>415.58</v>
      </c>
      <c r="F6" s="4">
        <f t="shared" ref="F6:F16" si="0">C6*E6</f>
        <v>17653.838399999997</v>
      </c>
      <c r="G6" s="1">
        <v>1353</v>
      </c>
    </row>
    <row r="7" spans="1:7" ht="90">
      <c r="A7" s="14" t="s">
        <v>76</v>
      </c>
      <c r="B7" s="4" t="s">
        <v>59</v>
      </c>
      <c r="C7" s="13">
        <v>76.7</v>
      </c>
      <c r="D7" s="5" t="s">
        <v>33</v>
      </c>
      <c r="E7" s="13">
        <v>1438.96</v>
      </c>
      <c r="F7" s="4">
        <f t="shared" si="0"/>
        <v>110368.232</v>
      </c>
      <c r="G7" s="1">
        <v>7253</v>
      </c>
    </row>
    <row r="8" spans="1:7" ht="150">
      <c r="A8" s="14" t="s">
        <v>77</v>
      </c>
      <c r="B8" s="4" t="s">
        <v>78</v>
      </c>
      <c r="C8" s="13">
        <v>70.8</v>
      </c>
      <c r="D8" s="5" t="s">
        <v>33</v>
      </c>
      <c r="E8" s="13">
        <v>4858.76</v>
      </c>
      <c r="F8" s="4">
        <f t="shared" si="0"/>
        <v>344000.20799999998</v>
      </c>
      <c r="G8" s="1">
        <v>213194</v>
      </c>
    </row>
    <row r="9" spans="1:7" ht="45">
      <c r="A9" s="14" t="s">
        <v>79</v>
      </c>
      <c r="B9" s="16" t="s">
        <v>80</v>
      </c>
      <c r="C9" s="13">
        <v>46.46</v>
      </c>
      <c r="D9" s="14" t="s">
        <v>52</v>
      </c>
      <c r="E9" s="13">
        <v>184.61</v>
      </c>
      <c r="F9" s="4">
        <f t="shared" si="0"/>
        <v>8576.9806000000008</v>
      </c>
      <c r="G9" s="1">
        <v>4804</v>
      </c>
    </row>
    <row r="10" spans="1:7" ht="90">
      <c r="A10" s="14" t="s">
        <v>212</v>
      </c>
      <c r="B10" s="16" t="s">
        <v>185</v>
      </c>
      <c r="C10" s="13">
        <v>0</v>
      </c>
      <c r="D10" s="14" t="s">
        <v>33</v>
      </c>
      <c r="E10" s="13">
        <v>877.72</v>
      </c>
      <c r="F10" s="4">
        <f t="shared" si="0"/>
        <v>0</v>
      </c>
      <c r="G10" s="1">
        <v>65769</v>
      </c>
    </row>
    <row r="11" spans="1:7">
      <c r="A11" s="5">
        <v>7</v>
      </c>
      <c r="B11" s="6" t="s">
        <v>30</v>
      </c>
      <c r="C11" s="13"/>
      <c r="D11" s="3"/>
      <c r="E11" s="7"/>
      <c r="F11" s="4"/>
    </row>
    <row r="12" spans="1:7">
      <c r="A12" s="5" t="s">
        <v>31</v>
      </c>
      <c r="B12" s="4" t="s">
        <v>149</v>
      </c>
      <c r="C12" s="13">
        <v>42.48</v>
      </c>
      <c r="D12" s="4" t="s">
        <v>33</v>
      </c>
      <c r="E12" s="4">
        <v>384.68</v>
      </c>
      <c r="F12" s="4">
        <f t="shared" si="0"/>
        <v>16341.206399999999</v>
      </c>
      <c r="G12" s="1">
        <v>1422</v>
      </c>
    </row>
    <row r="13" spans="1:7">
      <c r="A13" s="5" t="s">
        <v>34</v>
      </c>
      <c r="B13" s="4" t="s">
        <v>146</v>
      </c>
      <c r="C13" s="13">
        <v>30.4</v>
      </c>
      <c r="D13" s="4" t="s">
        <v>33</v>
      </c>
      <c r="E13" s="4">
        <v>695.72</v>
      </c>
      <c r="F13" s="4">
        <f t="shared" si="0"/>
        <v>21149.887999999999</v>
      </c>
      <c r="G13" s="1">
        <v>14897</v>
      </c>
    </row>
    <row r="14" spans="1:7">
      <c r="A14" s="5" t="s">
        <v>36</v>
      </c>
      <c r="B14" s="4" t="s">
        <v>150</v>
      </c>
      <c r="C14" s="13">
        <v>76.7</v>
      </c>
      <c r="D14" s="4" t="s">
        <v>33</v>
      </c>
      <c r="E14" s="4">
        <v>626.49</v>
      </c>
      <c r="F14" s="4">
        <f t="shared" si="0"/>
        <v>48051.783000000003</v>
      </c>
      <c r="G14" s="1">
        <v>3867</v>
      </c>
    </row>
    <row r="15" spans="1:7">
      <c r="A15" s="5" t="s">
        <v>39</v>
      </c>
      <c r="B15" s="4" t="s">
        <v>151</v>
      </c>
      <c r="C15" s="13">
        <v>60.81</v>
      </c>
      <c r="D15" s="4" t="s">
        <v>33</v>
      </c>
      <c r="E15" s="4">
        <v>345.8</v>
      </c>
      <c r="F15" s="4">
        <f t="shared" si="0"/>
        <v>21028.098000000002</v>
      </c>
      <c r="G15" s="1">
        <v>14823</v>
      </c>
    </row>
    <row r="16" spans="1:7">
      <c r="A16" s="5" t="s">
        <v>81</v>
      </c>
      <c r="B16" s="4" t="s">
        <v>74</v>
      </c>
      <c r="C16" s="13">
        <v>115.64</v>
      </c>
      <c r="D16" s="4" t="s">
        <v>33</v>
      </c>
      <c r="E16" s="4">
        <v>177.1</v>
      </c>
      <c r="F16" s="4">
        <f t="shared" si="0"/>
        <v>20479.844000000001</v>
      </c>
      <c r="G16" s="1">
        <v>3645</v>
      </c>
    </row>
    <row r="17" spans="1:6">
      <c r="A17" s="34"/>
      <c r="B17" s="35"/>
      <c r="C17" s="36"/>
      <c r="D17" s="37"/>
      <c r="E17" s="36" t="s">
        <v>42</v>
      </c>
      <c r="F17" s="38">
        <f>SUM(F5:F16)</f>
        <v>625440.13600000017</v>
      </c>
    </row>
    <row r="18" spans="1:6">
      <c r="A18" s="34"/>
      <c r="B18" s="35"/>
      <c r="C18" s="36"/>
      <c r="D18" s="37"/>
      <c r="E18" s="39" t="s">
        <v>43</v>
      </c>
      <c r="F18" s="39">
        <f>F17*12/100</f>
        <v>75052.816320000027</v>
      </c>
    </row>
    <row r="19" spans="1:6">
      <c r="A19" s="34"/>
      <c r="B19" s="35"/>
      <c r="C19" s="36"/>
      <c r="D19" s="37"/>
      <c r="E19" s="39"/>
      <c r="F19" s="39">
        <f>F18+F17</f>
        <v>700492.95232000016</v>
      </c>
    </row>
    <row r="20" spans="1:6" ht="25.5">
      <c r="A20" s="34"/>
      <c r="B20" s="35"/>
      <c r="C20" s="36"/>
      <c r="D20" s="37"/>
      <c r="E20" s="39" t="s">
        <v>44</v>
      </c>
      <c r="F20" s="39">
        <f>F19*1/100</f>
        <v>7004.9295232000013</v>
      </c>
    </row>
    <row r="21" spans="1:6">
      <c r="A21" s="34"/>
      <c r="B21" s="35"/>
      <c r="C21" s="36"/>
      <c r="D21" s="37"/>
      <c r="E21" s="39" t="s">
        <v>42</v>
      </c>
      <c r="F21" s="39">
        <f>F20+F19</f>
        <v>707497.88184320019</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16"/>
  <sheetViews>
    <sheetView topLeftCell="A10" workbookViewId="0">
      <selection activeCell="B27" sqref="B27"/>
    </sheetView>
  </sheetViews>
  <sheetFormatPr defaultRowHeight="15"/>
  <cols>
    <col min="1" max="1" width="9.140625" style="8"/>
    <col min="2" max="2" width="45.28515625" style="9" customWidth="1"/>
    <col min="3" max="3" width="10.140625" style="1" customWidth="1"/>
    <col min="4" max="4" width="9.140625" style="10"/>
    <col min="5" max="5" width="9.7109375" style="1" bestFit="1" customWidth="1"/>
    <col min="6" max="6" width="16.42578125" style="11" customWidth="1"/>
    <col min="7" max="16384" width="9.140625" style="1"/>
  </cols>
  <sheetData>
    <row r="1" spans="1:6" ht="18.75">
      <c r="A1" s="40" t="s">
        <v>0</v>
      </c>
      <c r="B1" s="40"/>
      <c r="C1" s="40"/>
      <c r="D1" s="40"/>
      <c r="E1" s="40"/>
      <c r="F1" s="40"/>
    </row>
    <row r="2" spans="1:6" ht="18.75">
      <c r="A2" s="40" t="s">
        <v>1</v>
      </c>
      <c r="B2" s="40"/>
      <c r="C2" s="40"/>
      <c r="D2" s="40"/>
      <c r="E2" s="40"/>
      <c r="F2" s="40"/>
    </row>
    <row r="3" spans="1:6" ht="31.5" customHeight="1">
      <c r="A3" s="41" t="s">
        <v>45</v>
      </c>
      <c r="B3" s="42"/>
      <c r="C3" s="42"/>
      <c r="D3" s="42"/>
      <c r="E3" s="42"/>
      <c r="F3" s="43"/>
    </row>
    <row r="4" spans="1:6">
      <c r="A4" s="2" t="s">
        <v>3</v>
      </c>
      <c r="B4" s="2" t="s">
        <v>4</v>
      </c>
      <c r="C4" s="2" t="s">
        <v>5</v>
      </c>
      <c r="D4" s="2" t="s">
        <v>6</v>
      </c>
      <c r="E4" s="2" t="s">
        <v>7</v>
      </c>
      <c r="F4" s="2" t="s">
        <v>8</v>
      </c>
    </row>
    <row r="5" spans="1:6" ht="30">
      <c r="A5" s="3">
        <v>1</v>
      </c>
      <c r="B5" s="4" t="s">
        <v>46</v>
      </c>
      <c r="C5" s="4">
        <v>10</v>
      </c>
      <c r="D5" s="4" t="s">
        <v>47</v>
      </c>
      <c r="E5" s="4">
        <v>330.4</v>
      </c>
      <c r="F5" s="4">
        <f>C5*E5</f>
        <v>3304</v>
      </c>
    </row>
    <row r="6" spans="1:6" ht="45">
      <c r="A6" s="4" t="s">
        <v>48</v>
      </c>
      <c r="B6" s="4" t="s">
        <v>49</v>
      </c>
      <c r="C6" s="4">
        <v>5.4</v>
      </c>
      <c r="D6" s="4" t="s">
        <v>33</v>
      </c>
      <c r="E6" s="4">
        <v>3027.75</v>
      </c>
      <c r="F6" s="4">
        <f t="shared" ref="F6:F11" si="0">C6*E6</f>
        <v>16349.85</v>
      </c>
    </row>
    <row r="7" spans="1:6" ht="30">
      <c r="A7" s="4" t="s">
        <v>50</v>
      </c>
      <c r="B7" s="4" t="s">
        <v>51</v>
      </c>
      <c r="C7" s="4">
        <v>12</v>
      </c>
      <c r="D7" s="4" t="s">
        <v>52</v>
      </c>
      <c r="E7" s="4">
        <v>162.13</v>
      </c>
      <c r="F7" s="4">
        <f t="shared" si="0"/>
        <v>1945.56</v>
      </c>
    </row>
    <row r="8" spans="1:6" ht="30">
      <c r="A8" s="4" t="s">
        <v>53</v>
      </c>
      <c r="B8" s="4" t="s">
        <v>54</v>
      </c>
      <c r="C8" s="4">
        <v>12</v>
      </c>
      <c r="D8" s="4" t="s">
        <v>52</v>
      </c>
      <c r="E8" s="4">
        <v>51.66</v>
      </c>
      <c r="F8" s="4">
        <f t="shared" si="0"/>
        <v>619.91999999999996</v>
      </c>
    </row>
    <row r="9" spans="1:6">
      <c r="A9" s="3">
        <v>5</v>
      </c>
      <c r="B9" s="4" t="s">
        <v>30</v>
      </c>
      <c r="C9" s="4"/>
      <c r="D9" s="4"/>
      <c r="E9" s="4"/>
      <c r="F9" s="4"/>
    </row>
    <row r="10" spans="1:6">
      <c r="A10" s="4" t="s">
        <v>31</v>
      </c>
      <c r="B10" s="4" t="s">
        <v>32</v>
      </c>
      <c r="C10" s="4">
        <v>2.16</v>
      </c>
      <c r="D10" s="4" t="s">
        <v>33</v>
      </c>
      <c r="E10" s="4">
        <v>786.44</v>
      </c>
      <c r="F10" s="4">
        <f t="shared" si="0"/>
        <v>1698.7104000000002</v>
      </c>
    </row>
    <row r="11" spans="1:6">
      <c r="A11" s="4" t="s">
        <v>34</v>
      </c>
      <c r="B11" s="4" t="s">
        <v>55</v>
      </c>
      <c r="C11" s="4">
        <v>5.4</v>
      </c>
      <c r="D11" s="4" t="s">
        <v>33</v>
      </c>
      <c r="E11" s="4">
        <v>721.18</v>
      </c>
      <c r="F11" s="4">
        <f t="shared" si="0"/>
        <v>3894.3719999999998</v>
      </c>
    </row>
    <row r="12" spans="1:6">
      <c r="A12" s="4"/>
      <c r="B12" s="4"/>
      <c r="C12" s="4"/>
      <c r="D12" s="4"/>
      <c r="E12" s="4" t="s">
        <v>42</v>
      </c>
      <c r="F12" s="4">
        <f>SUM(F5:F11)</f>
        <v>27812.412399999997</v>
      </c>
    </row>
    <row r="13" spans="1:6" ht="30">
      <c r="A13" s="5"/>
      <c r="B13" s="6"/>
      <c r="C13" s="7"/>
      <c r="D13" s="3"/>
      <c r="E13" s="4" t="s">
        <v>43</v>
      </c>
      <c r="F13" s="4">
        <f>F12*12/100</f>
        <v>3337.4894879999997</v>
      </c>
    </row>
    <row r="14" spans="1:6">
      <c r="A14" s="5"/>
      <c r="B14" s="6"/>
      <c r="C14" s="7"/>
      <c r="D14" s="3"/>
      <c r="E14" s="4"/>
      <c r="F14" s="4">
        <f>F13+F12</f>
        <v>31149.901887999997</v>
      </c>
    </row>
    <row r="15" spans="1:6" ht="30">
      <c r="A15" s="5"/>
      <c r="B15" s="6"/>
      <c r="C15" s="7"/>
      <c r="D15" s="3"/>
      <c r="E15" s="4" t="s">
        <v>44</v>
      </c>
      <c r="F15" s="4">
        <f>F14*1/100</f>
        <v>311.49901887999999</v>
      </c>
    </row>
    <row r="16" spans="1:6">
      <c r="A16" s="5"/>
      <c r="B16" s="6"/>
      <c r="C16" s="7"/>
      <c r="D16" s="3"/>
      <c r="E16" s="4" t="s">
        <v>56</v>
      </c>
      <c r="F16" s="4">
        <f>F15+F14</f>
        <v>31461.400906879997</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25"/>
  <sheetViews>
    <sheetView topLeftCell="A13" workbookViewId="0">
      <selection activeCell="B31" sqref="B31"/>
    </sheetView>
  </sheetViews>
  <sheetFormatPr defaultColWidth="9.140625" defaultRowHeight="15"/>
  <cols>
    <col min="1" max="1" width="9.140625" style="8"/>
    <col min="2" max="2" width="48.7109375" style="9" customWidth="1"/>
    <col min="3" max="4" width="10.42578125" style="9" hidden="1" customWidth="1"/>
    <col min="5" max="5" width="9.140625" style="1"/>
    <col min="6" max="6" width="9.140625" style="10"/>
    <col min="7" max="7" width="9.140625" style="1"/>
    <col min="8" max="8" width="16.42578125" style="11" customWidth="1"/>
    <col min="9" max="16384" width="9.140625" style="1"/>
  </cols>
  <sheetData>
    <row r="1" spans="1:8" ht="18.75">
      <c r="A1" s="40" t="s">
        <v>0</v>
      </c>
      <c r="B1" s="40"/>
      <c r="C1" s="40"/>
      <c r="D1" s="40"/>
      <c r="E1" s="40"/>
      <c r="F1" s="40"/>
      <c r="G1" s="40"/>
      <c r="H1" s="40"/>
    </row>
    <row r="2" spans="1:8" ht="18.75">
      <c r="A2" s="40" t="s">
        <v>1</v>
      </c>
      <c r="B2" s="40"/>
      <c r="C2" s="40"/>
      <c r="D2" s="40"/>
      <c r="E2" s="40"/>
      <c r="F2" s="40"/>
      <c r="G2" s="40"/>
      <c r="H2" s="40"/>
    </row>
    <row r="3" spans="1:8" ht="30.95" customHeight="1">
      <c r="A3" s="51" t="s">
        <v>114</v>
      </c>
      <c r="B3" s="52"/>
      <c r="C3" s="52"/>
      <c r="D3" s="52"/>
      <c r="E3" s="52"/>
      <c r="F3" s="52"/>
      <c r="G3" s="52"/>
      <c r="H3" s="53"/>
    </row>
    <row r="4" spans="1:8">
      <c r="A4" s="2" t="s">
        <v>3</v>
      </c>
      <c r="B4" s="2" t="s">
        <v>4</v>
      </c>
      <c r="C4" s="2" t="s">
        <v>115</v>
      </c>
      <c r="D4" s="2" t="s">
        <v>116</v>
      </c>
      <c r="E4" s="2" t="s">
        <v>5</v>
      </c>
      <c r="F4" s="2" t="s">
        <v>6</v>
      </c>
      <c r="G4" s="2" t="s">
        <v>7</v>
      </c>
      <c r="H4" s="2" t="s">
        <v>8</v>
      </c>
    </row>
    <row r="5" spans="1:8" ht="142.5">
      <c r="A5" s="17" t="s">
        <v>89</v>
      </c>
      <c r="B5" s="18" t="s">
        <v>117</v>
      </c>
      <c r="C5" s="18">
        <v>5.51</v>
      </c>
      <c r="D5" s="18"/>
      <c r="E5" s="18">
        <v>68.05</v>
      </c>
      <c r="F5" s="19" t="s">
        <v>118</v>
      </c>
      <c r="G5" s="2">
        <v>139.58000000000001</v>
      </c>
      <c r="H5" s="20">
        <f>ROUND((G5*E5),2)</f>
        <v>9498.42</v>
      </c>
    </row>
    <row r="6" spans="1:8" ht="114">
      <c r="A6" s="17" t="s">
        <v>119</v>
      </c>
      <c r="B6" s="18" t="s">
        <v>91</v>
      </c>
      <c r="C6" s="18">
        <v>0.66</v>
      </c>
      <c r="D6" s="18"/>
      <c r="E6" s="18">
        <v>6.37</v>
      </c>
      <c r="F6" s="19" t="s">
        <v>118</v>
      </c>
      <c r="G6" s="2">
        <v>415.58</v>
      </c>
      <c r="H6" s="20">
        <f t="shared" ref="H6:H19" si="0">ROUND((G6*E6),2)</f>
        <v>2647.24</v>
      </c>
    </row>
    <row r="7" spans="1:8" ht="99.75">
      <c r="A7" s="17" t="s">
        <v>76</v>
      </c>
      <c r="B7" s="18" t="s">
        <v>92</v>
      </c>
      <c r="C7" s="18">
        <v>1.0900000000000001</v>
      </c>
      <c r="D7" s="18"/>
      <c r="E7" s="18">
        <v>10.45</v>
      </c>
      <c r="F7" s="19" t="s">
        <v>118</v>
      </c>
      <c r="G7" s="2">
        <v>1438.96</v>
      </c>
      <c r="H7" s="20">
        <f t="shared" si="0"/>
        <v>15037.13</v>
      </c>
    </row>
    <row r="8" spans="1:8" ht="99.75">
      <c r="A8" s="19" t="s">
        <v>120</v>
      </c>
      <c r="B8" s="18" t="s">
        <v>121</v>
      </c>
      <c r="C8" s="18">
        <v>0</v>
      </c>
      <c r="D8" s="18">
        <v>19.12</v>
      </c>
      <c r="E8" s="18">
        <v>14.16</v>
      </c>
      <c r="F8" s="19" t="s">
        <v>118</v>
      </c>
      <c r="G8" s="2">
        <v>4858.76</v>
      </c>
      <c r="H8" s="20">
        <f t="shared" si="0"/>
        <v>68800.039999999994</v>
      </c>
    </row>
    <row r="9" spans="1:8" ht="171">
      <c r="A9" s="17" t="s">
        <v>112</v>
      </c>
      <c r="B9" s="18" t="s">
        <v>93</v>
      </c>
      <c r="C9" s="18">
        <v>2.37</v>
      </c>
      <c r="D9" s="18"/>
      <c r="E9" s="18">
        <v>31.86</v>
      </c>
      <c r="F9" s="19" t="s">
        <v>118</v>
      </c>
      <c r="G9" s="2">
        <v>5891.97</v>
      </c>
      <c r="H9" s="20">
        <f t="shared" si="0"/>
        <v>187718.16</v>
      </c>
    </row>
    <row r="10" spans="1:8" ht="114">
      <c r="A10" s="17" t="s">
        <v>122</v>
      </c>
      <c r="B10" s="18" t="s">
        <v>123</v>
      </c>
      <c r="C10" s="18">
        <v>0.87</v>
      </c>
      <c r="D10" s="18"/>
      <c r="E10" s="18">
        <v>12.74</v>
      </c>
      <c r="F10" s="19" t="s">
        <v>118</v>
      </c>
      <c r="G10" s="2">
        <v>6092.63</v>
      </c>
      <c r="H10" s="20">
        <f t="shared" si="0"/>
        <v>77620.11</v>
      </c>
    </row>
    <row r="11" spans="1:8" ht="142.5">
      <c r="A11" s="17" t="s">
        <v>124</v>
      </c>
      <c r="B11" s="18" t="s">
        <v>125</v>
      </c>
      <c r="C11" s="18">
        <v>0.09</v>
      </c>
      <c r="D11" s="18"/>
      <c r="E11" s="18">
        <v>1.58</v>
      </c>
      <c r="F11" s="19" t="s">
        <v>94</v>
      </c>
      <c r="G11" s="2">
        <v>79086.94</v>
      </c>
      <c r="H11" s="20">
        <f t="shared" si="0"/>
        <v>124957.37</v>
      </c>
    </row>
    <row r="12" spans="1:8" ht="42.75">
      <c r="A12" s="2" t="s">
        <v>126</v>
      </c>
      <c r="B12" s="18" t="s">
        <v>127</v>
      </c>
      <c r="C12" s="18">
        <v>0.14000000000000001</v>
      </c>
      <c r="D12" s="18"/>
      <c r="E12" s="18">
        <v>2.36</v>
      </c>
      <c r="F12" s="19" t="s">
        <v>94</v>
      </c>
      <c r="G12" s="2">
        <v>77259.94</v>
      </c>
      <c r="H12" s="20">
        <f t="shared" si="0"/>
        <v>182333.46</v>
      </c>
    </row>
    <row r="13" spans="1:8" ht="57">
      <c r="A13" s="19" t="s">
        <v>128</v>
      </c>
      <c r="B13" s="18" t="s">
        <v>129</v>
      </c>
      <c r="C13" s="18">
        <v>34.65</v>
      </c>
      <c r="D13" s="18">
        <v>12.55</v>
      </c>
      <c r="E13" s="18">
        <v>218.4</v>
      </c>
      <c r="F13" s="19" t="s">
        <v>52</v>
      </c>
      <c r="G13" s="2">
        <v>184.61</v>
      </c>
      <c r="H13" s="20">
        <f t="shared" si="0"/>
        <v>40318.82</v>
      </c>
    </row>
    <row r="14" spans="1:8">
      <c r="A14" s="23">
        <v>11</v>
      </c>
      <c r="B14" s="18" t="s">
        <v>96</v>
      </c>
      <c r="C14" s="18"/>
      <c r="D14" s="18"/>
      <c r="E14" s="18"/>
      <c r="F14" s="19"/>
      <c r="G14" s="2"/>
      <c r="H14" s="20">
        <f t="shared" si="0"/>
        <v>0</v>
      </c>
    </row>
    <row r="15" spans="1:8" ht="17.25">
      <c r="A15" s="23" t="s">
        <v>97</v>
      </c>
      <c r="B15" s="18" t="s">
        <v>98</v>
      </c>
      <c r="C15" s="18">
        <v>1.4</v>
      </c>
      <c r="D15" s="18">
        <v>8.2200000000000006</v>
      </c>
      <c r="E15" s="18">
        <v>25.27</v>
      </c>
      <c r="F15" s="19" t="s">
        <v>118</v>
      </c>
      <c r="G15" s="2">
        <v>786.44</v>
      </c>
      <c r="H15" s="20">
        <f t="shared" si="0"/>
        <v>19873.34</v>
      </c>
    </row>
    <row r="16" spans="1:8" ht="17.25">
      <c r="A16" s="23" t="s">
        <v>99</v>
      </c>
      <c r="B16" s="18" t="s">
        <v>100</v>
      </c>
      <c r="C16" s="18">
        <v>0.66</v>
      </c>
      <c r="D16" s="18"/>
      <c r="E16" s="18">
        <v>6.37</v>
      </c>
      <c r="F16" s="19" t="s">
        <v>118</v>
      </c>
      <c r="G16" s="2">
        <v>319.88</v>
      </c>
      <c r="H16" s="20">
        <f t="shared" si="0"/>
        <v>2037.64</v>
      </c>
    </row>
    <row r="17" spans="1:8" ht="17.25">
      <c r="A17" s="23" t="s">
        <v>101</v>
      </c>
      <c r="B17" s="18" t="s">
        <v>102</v>
      </c>
      <c r="C17" s="18">
        <v>1.0900000000000001</v>
      </c>
      <c r="D17" s="18"/>
      <c r="E17" s="18">
        <v>10.45</v>
      </c>
      <c r="F17" s="19" t="s">
        <v>118</v>
      </c>
      <c r="G17" s="2">
        <v>721.18</v>
      </c>
      <c r="H17" s="20">
        <f t="shared" si="0"/>
        <v>7536.33</v>
      </c>
    </row>
    <row r="18" spans="1:8" ht="17.25">
      <c r="A18" s="23" t="s">
        <v>103</v>
      </c>
      <c r="B18" s="18" t="s">
        <v>104</v>
      </c>
      <c r="C18" s="18">
        <v>2.79</v>
      </c>
      <c r="D18" s="18">
        <v>16.440000000000001</v>
      </c>
      <c r="E18" s="18">
        <v>50.54</v>
      </c>
      <c r="F18" s="19" t="s">
        <v>118</v>
      </c>
      <c r="G18" s="2">
        <v>436.52</v>
      </c>
      <c r="H18" s="20">
        <f t="shared" si="0"/>
        <v>22061.72</v>
      </c>
    </row>
    <row r="19" spans="1:8" ht="17.25">
      <c r="A19" s="23" t="s">
        <v>105</v>
      </c>
      <c r="B19" s="18" t="s">
        <v>106</v>
      </c>
      <c r="C19" s="18">
        <v>5.51</v>
      </c>
      <c r="D19" s="18"/>
      <c r="E19" s="18">
        <v>68.05</v>
      </c>
      <c r="F19" s="19" t="s">
        <v>118</v>
      </c>
      <c r="G19" s="18">
        <v>177.1</v>
      </c>
      <c r="H19" s="20">
        <f t="shared" si="0"/>
        <v>12051.66</v>
      </c>
    </row>
    <row r="20" spans="1:8">
      <c r="A20" s="5"/>
      <c r="B20" s="6"/>
      <c r="C20" s="6"/>
      <c r="D20" s="6"/>
      <c r="E20" s="7"/>
      <c r="F20" s="3"/>
      <c r="G20" s="7" t="s">
        <v>42</v>
      </c>
      <c r="H20" s="21">
        <f>SUM(H5:H19)</f>
        <v>772491.43999999983</v>
      </c>
    </row>
    <row r="21" spans="1:8">
      <c r="A21" s="45" t="s">
        <v>107</v>
      </c>
      <c r="B21" s="46"/>
      <c r="C21" s="46"/>
      <c r="D21" s="46"/>
      <c r="E21" s="46"/>
      <c r="F21" s="46"/>
      <c r="G21" s="47"/>
      <c r="H21" s="20">
        <f>ROUND((H20*12%),2)</f>
        <v>92698.97</v>
      </c>
    </row>
    <row r="22" spans="1:8">
      <c r="A22" s="45" t="s">
        <v>110</v>
      </c>
      <c r="B22" s="46"/>
      <c r="C22" s="46"/>
      <c r="D22" s="46"/>
      <c r="E22" s="46"/>
      <c r="F22" s="46"/>
      <c r="G22" s="47"/>
      <c r="H22" s="20">
        <f>H20+H21</f>
        <v>865190.4099999998</v>
      </c>
    </row>
    <row r="23" spans="1:8">
      <c r="A23" s="45" t="s">
        <v>109</v>
      </c>
      <c r="B23" s="46"/>
      <c r="C23" s="46"/>
      <c r="D23" s="46"/>
      <c r="E23" s="46"/>
      <c r="F23" s="46"/>
      <c r="G23" s="47"/>
      <c r="H23" s="20">
        <f>ROUND((H22*1%),2)</f>
        <v>8651.9</v>
      </c>
    </row>
    <row r="24" spans="1:8">
      <c r="A24" s="45" t="s">
        <v>110</v>
      </c>
      <c r="B24" s="46"/>
      <c r="C24" s="46"/>
      <c r="D24" s="46"/>
      <c r="E24" s="46"/>
      <c r="F24" s="46"/>
      <c r="G24" s="47"/>
      <c r="H24" s="20">
        <f>H22+H23</f>
        <v>873842.30999999982</v>
      </c>
    </row>
    <row r="25" spans="1:8" ht="23.65" customHeight="1">
      <c r="A25" s="48" t="s">
        <v>111</v>
      </c>
      <c r="B25" s="49"/>
      <c r="C25" s="49"/>
      <c r="D25" s="49"/>
      <c r="E25" s="49"/>
      <c r="F25" s="49"/>
      <c r="G25" s="50"/>
      <c r="H25" s="22">
        <f>ROUND((H24),0)</f>
        <v>873842</v>
      </c>
    </row>
  </sheetData>
  <mergeCells count="8">
    <mergeCell ref="A24:G24"/>
    <mergeCell ref="A25:G25"/>
    <mergeCell ref="A1:H1"/>
    <mergeCell ref="A2:H2"/>
    <mergeCell ref="A3:H3"/>
    <mergeCell ref="A21:G21"/>
    <mergeCell ref="A22:G22"/>
    <mergeCell ref="A23:G2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25"/>
  <sheetViews>
    <sheetView topLeftCell="A16" workbookViewId="0">
      <selection activeCell="A3" sqref="A3:F3"/>
    </sheetView>
  </sheetViews>
  <sheetFormatPr defaultRowHeight="15"/>
  <cols>
    <col min="1" max="1" width="11.42578125" style="8" customWidth="1"/>
    <col min="2" max="2" width="42.85546875" style="9" customWidth="1"/>
    <col min="3" max="3" width="9.140625" style="1"/>
    <col min="4" max="4" width="9.140625" style="10"/>
    <col min="5" max="5" width="9.140625" style="1"/>
    <col min="6" max="6" width="16.42578125" style="11" customWidth="1"/>
    <col min="7" max="16384" width="9.140625" style="1"/>
  </cols>
  <sheetData>
    <row r="1" spans="1:6" ht="18.75">
      <c r="A1" s="40" t="s">
        <v>0</v>
      </c>
      <c r="B1" s="40"/>
      <c r="C1" s="40"/>
      <c r="D1" s="40"/>
      <c r="E1" s="40"/>
      <c r="F1" s="40"/>
    </row>
    <row r="2" spans="1:6" ht="18.75">
      <c r="A2" s="40" t="s">
        <v>1</v>
      </c>
      <c r="B2" s="40"/>
      <c r="C2" s="40"/>
      <c r="D2" s="40"/>
      <c r="E2" s="40"/>
      <c r="F2" s="40"/>
    </row>
    <row r="3" spans="1:6" ht="59.25" customHeight="1">
      <c r="A3" s="44" t="s">
        <v>130</v>
      </c>
      <c r="B3" s="44"/>
      <c r="C3" s="44"/>
      <c r="D3" s="44"/>
      <c r="E3" s="44"/>
      <c r="F3" s="44"/>
    </row>
    <row r="4" spans="1:6">
      <c r="A4" s="2" t="s">
        <v>3</v>
      </c>
      <c r="B4" s="2" t="s">
        <v>4</v>
      </c>
      <c r="C4" s="2" t="s">
        <v>5</v>
      </c>
      <c r="D4" s="2" t="s">
        <v>6</v>
      </c>
      <c r="E4" s="2" t="s">
        <v>7</v>
      </c>
      <c r="F4" s="2" t="s">
        <v>8</v>
      </c>
    </row>
    <row r="5" spans="1:6" ht="30">
      <c r="A5" s="3">
        <v>1</v>
      </c>
      <c r="B5" s="4" t="s">
        <v>46</v>
      </c>
      <c r="C5" s="2">
        <v>5</v>
      </c>
      <c r="D5" s="4" t="s">
        <v>47</v>
      </c>
      <c r="E5" s="4">
        <v>330.4</v>
      </c>
      <c r="F5" s="4">
        <f t="shared" ref="F5:F14" si="0">C5*E5</f>
        <v>1652</v>
      </c>
    </row>
    <row r="6" spans="1:6" ht="30">
      <c r="A6" s="4" t="s">
        <v>131</v>
      </c>
      <c r="B6" s="4" t="s">
        <v>132</v>
      </c>
      <c r="C6" s="4">
        <v>1.41</v>
      </c>
      <c r="D6" s="4" t="s">
        <v>90</v>
      </c>
      <c r="E6" s="4">
        <v>497.98</v>
      </c>
      <c r="F6" s="4">
        <f>+C6*E6</f>
        <v>702.15179999999998</v>
      </c>
    </row>
    <row r="7" spans="1:6" ht="30">
      <c r="A7" s="4" t="s">
        <v>133</v>
      </c>
      <c r="B7" s="4" t="s">
        <v>134</v>
      </c>
      <c r="C7" s="4">
        <v>0.7</v>
      </c>
      <c r="D7" s="4" t="s">
        <v>90</v>
      </c>
      <c r="E7" s="4">
        <v>878.79</v>
      </c>
      <c r="F7" s="4">
        <f>ROUND(E7*C7,2)</f>
        <v>615.15</v>
      </c>
    </row>
    <row r="8" spans="1:6" ht="120">
      <c r="A8" s="14" t="s">
        <v>135</v>
      </c>
      <c r="B8" s="4" t="s">
        <v>57</v>
      </c>
      <c r="C8" s="13">
        <v>12.39</v>
      </c>
      <c r="D8" s="3" t="s">
        <v>33</v>
      </c>
      <c r="E8" s="13">
        <v>153.84</v>
      </c>
      <c r="F8" s="4">
        <f t="shared" si="0"/>
        <v>1906.0776000000001</v>
      </c>
    </row>
    <row r="9" spans="1:6" ht="105">
      <c r="A9" s="14" t="s">
        <v>136</v>
      </c>
      <c r="B9" s="4" t="s">
        <v>58</v>
      </c>
      <c r="C9" s="13">
        <v>1.24</v>
      </c>
      <c r="D9" s="3" t="s">
        <v>33</v>
      </c>
      <c r="E9" s="13">
        <v>415.58</v>
      </c>
      <c r="F9" s="4">
        <f t="shared" si="0"/>
        <v>515.31920000000002</v>
      </c>
    </row>
    <row r="10" spans="1:6" ht="90">
      <c r="A10" s="14" t="s">
        <v>137</v>
      </c>
      <c r="B10" s="4" t="s">
        <v>59</v>
      </c>
      <c r="C10" s="4">
        <v>2.08</v>
      </c>
      <c r="D10" s="4" t="s">
        <v>33</v>
      </c>
      <c r="E10" s="4">
        <v>1438.94</v>
      </c>
      <c r="F10" s="4">
        <f t="shared" si="0"/>
        <v>2992.9952000000003</v>
      </c>
    </row>
    <row r="11" spans="1:6" ht="60">
      <c r="A11" s="14" t="s">
        <v>138</v>
      </c>
      <c r="B11" s="4" t="s">
        <v>84</v>
      </c>
      <c r="C11" s="13">
        <v>4.62</v>
      </c>
      <c r="D11" s="5" t="s">
        <v>33</v>
      </c>
      <c r="E11" s="13">
        <v>5891.97</v>
      </c>
      <c r="F11" s="4">
        <f t="shared" si="0"/>
        <v>27220.901400000002</v>
      </c>
    </row>
    <row r="12" spans="1:6" ht="105">
      <c r="A12" s="14" t="s">
        <v>139</v>
      </c>
      <c r="B12" s="4" t="s">
        <v>85</v>
      </c>
      <c r="C12" s="13">
        <v>2.48</v>
      </c>
      <c r="D12" s="3" t="s">
        <v>33</v>
      </c>
      <c r="E12" s="13">
        <v>6092.63</v>
      </c>
      <c r="F12" s="4">
        <f>C12*E12</f>
        <v>15109.722400000001</v>
      </c>
    </row>
    <row r="13" spans="1:6" ht="45">
      <c r="A13" s="14" t="s">
        <v>66</v>
      </c>
      <c r="B13" s="16" t="s">
        <v>80</v>
      </c>
      <c r="C13" s="13">
        <v>35.78</v>
      </c>
      <c r="D13" s="14" t="s">
        <v>52</v>
      </c>
      <c r="E13" s="13">
        <v>184.61</v>
      </c>
      <c r="F13" s="4">
        <f t="shared" si="0"/>
        <v>6605.345800000001</v>
      </c>
    </row>
    <row r="14" spans="1:6" ht="120">
      <c r="A14" s="4" t="s">
        <v>86</v>
      </c>
      <c r="B14" s="4" t="s">
        <v>87</v>
      </c>
      <c r="C14" s="4">
        <v>0.55000000000000004</v>
      </c>
      <c r="D14" s="4" t="s">
        <v>63</v>
      </c>
      <c r="E14" s="4">
        <v>77259.94</v>
      </c>
      <c r="F14" s="4">
        <f t="shared" si="0"/>
        <v>42492.967000000004</v>
      </c>
    </row>
    <row r="15" spans="1:6">
      <c r="A15" s="5">
        <v>11</v>
      </c>
      <c r="B15" s="6" t="s">
        <v>30</v>
      </c>
      <c r="C15" s="7"/>
      <c r="D15" s="3"/>
      <c r="E15" s="7"/>
      <c r="F15" s="4"/>
    </row>
    <row r="16" spans="1:6">
      <c r="A16" s="5" t="s">
        <v>31</v>
      </c>
      <c r="B16" s="4" t="s">
        <v>32</v>
      </c>
      <c r="C16" s="4">
        <v>3.05</v>
      </c>
      <c r="D16" s="4" t="s">
        <v>33</v>
      </c>
      <c r="E16" s="4">
        <v>893.67</v>
      </c>
      <c r="F16" s="4">
        <f t="shared" ref="F16:F20" si="1">C16*E16</f>
        <v>2725.6934999999999</v>
      </c>
    </row>
    <row r="17" spans="1:6">
      <c r="A17" s="5" t="s">
        <v>34</v>
      </c>
      <c r="B17" s="4" t="s">
        <v>70</v>
      </c>
      <c r="C17" s="4">
        <v>1.24</v>
      </c>
      <c r="D17" s="4" t="s">
        <v>33</v>
      </c>
      <c r="E17" s="4">
        <v>363.98</v>
      </c>
      <c r="F17" s="4">
        <f t="shared" si="1"/>
        <v>451.33520000000004</v>
      </c>
    </row>
    <row r="18" spans="1:6">
      <c r="A18" s="5" t="s">
        <v>36</v>
      </c>
      <c r="B18" s="4" t="s">
        <v>55</v>
      </c>
      <c r="C18" s="4">
        <v>2.08</v>
      </c>
      <c r="D18" s="4" t="s">
        <v>33</v>
      </c>
      <c r="E18" s="4">
        <v>819.59</v>
      </c>
      <c r="F18" s="4">
        <f t="shared" si="1"/>
        <v>1704.7472</v>
      </c>
    </row>
    <row r="19" spans="1:6">
      <c r="A19" s="5" t="s">
        <v>39</v>
      </c>
      <c r="B19" s="4" t="s">
        <v>35</v>
      </c>
      <c r="C19" s="4">
        <v>6.11</v>
      </c>
      <c r="D19" s="4" t="s">
        <v>33</v>
      </c>
      <c r="E19" s="4">
        <v>496.4</v>
      </c>
      <c r="F19" s="4">
        <f t="shared" si="1"/>
        <v>3033.0039999999999</v>
      </c>
    </row>
    <row r="20" spans="1:6">
      <c r="A20" s="5" t="s">
        <v>81</v>
      </c>
      <c r="B20" s="4" t="s">
        <v>74</v>
      </c>
      <c r="C20" s="4">
        <v>12.39</v>
      </c>
      <c r="D20" s="4" t="s">
        <v>33</v>
      </c>
      <c r="E20" s="4">
        <v>177.1</v>
      </c>
      <c r="F20" s="4">
        <f t="shared" si="1"/>
        <v>2194.2690000000002</v>
      </c>
    </row>
    <row r="21" spans="1:6">
      <c r="A21" s="5"/>
      <c r="B21" s="6"/>
      <c r="C21" s="7"/>
      <c r="D21" s="3"/>
      <c r="E21" s="7" t="s">
        <v>42</v>
      </c>
      <c r="F21" s="13">
        <f>SUM(F5:F20)</f>
        <v>109921.6793</v>
      </c>
    </row>
    <row r="22" spans="1:6" ht="30">
      <c r="A22" s="5"/>
      <c r="B22" s="6"/>
      <c r="C22" s="7"/>
      <c r="D22" s="3"/>
      <c r="E22" s="4" t="s">
        <v>43</v>
      </c>
      <c r="F22" s="4">
        <f>F21*12/100</f>
        <v>13190.601516000001</v>
      </c>
    </row>
    <row r="23" spans="1:6">
      <c r="A23" s="5"/>
      <c r="B23" s="6"/>
      <c r="C23" s="7"/>
      <c r="D23" s="3"/>
      <c r="E23" s="4"/>
      <c r="F23" s="4">
        <f>F22+F21</f>
        <v>123112.280816</v>
      </c>
    </row>
    <row r="24" spans="1:6" ht="30">
      <c r="A24" s="5"/>
      <c r="B24" s="6"/>
      <c r="C24" s="7"/>
      <c r="D24" s="3"/>
      <c r="E24" s="4" t="s">
        <v>44</v>
      </c>
      <c r="F24" s="4">
        <f>F23*1/100</f>
        <v>1231.12280816</v>
      </c>
    </row>
    <row r="25" spans="1:6">
      <c r="A25" s="5"/>
      <c r="B25" s="6"/>
      <c r="C25" s="7"/>
      <c r="D25" s="3"/>
      <c r="E25" s="4" t="s">
        <v>56</v>
      </c>
      <c r="F25" s="4">
        <f>F24+F23</f>
        <v>124343.40362416</v>
      </c>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25"/>
  <sheetViews>
    <sheetView topLeftCell="A19" workbookViewId="0">
      <selection activeCell="A3" sqref="A3:F3"/>
    </sheetView>
  </sheetViews>
  <sheetFormatPr defaultRowHeight="15"/>
  <cols>
    <col min="1" max="1" width="9.140625" style="8"/>
    <col min="2" max="2" width="42.28515625" style="9" customWidth="1"/>
    <col min="3" max="3" width="9.5703125" style="1" bestFit="1" customWidth="1"/>
    <col min="4" max="4" width="9.140625" style="10"/>
    <col min="5" max="5" width="9.140625" style="1"/>
    <col min="6" max="6" width="19.42578125" style="11" customWidth="1"/>
    <col min="7" max="16384" width="9.140625" style="1"/>
  </cols>
  <sheetData>
    <row r="1" spans="1:6" ht="18.75">
      <c r="A1" s="40" t="s">
        <v>0</v>
      </c>
      <c r="B1" s="40"/>
      <c r="C1" s="40"/>
      <c r="D1" s="40"/>
      <c r="E1" s="40"/>
      <c r="F1" s="40"/>
    </row>
    <row r="2" spans="1:6" ht="18.75">
      <c r="A2" s="40" t="s">
        <v>1</v>
      </c>
      <c r="B2" s="40"/>
      <c r="C2" s="40"/>
      <c r="D2" s="40"/>
      <c r="E2" s="40"/>
      <c r="F2" s="40"/>
    </row>
    <row r="3" spans="1:6" ht="57.75" customHeight="1">
      <c r="A3" s="44" t="s">
        <v>140</v>
      </c>
      <c r="B3" s="44"/>
      <c r="C3" s="44"/>
      <c r="D3" s="44"/>
      <c r="E3" s="44"/>
      <c r="F3" s="44"/>
    </row>
    <row r="4" spans="1:6">
      <c r="A4" s="2" t="s">
        <v>3</v>
      </c>
      <c r="B4" s="2" t="s">
        <v>4</v>
      </c>
      <c r="C4" s="2" t="s">
        <v>5</v>
      </c>
      <c r="D4" s="2" t="s">
        <v>6</v>
      </c>
      <c r="E4" s="2" t="s">
        <v>7</v>
      </c>
      <c r="F4" s="2" t="s">
        <v>8</v>
      </c>
    </row>
    <row r="5" spans="1:6" ht="120">
      <c r="A5" s="14" t="s">
        <v>141</v>
      </c>
      <c r="B5" s="4" t="s">
        <v>57</v>
      </c>
      <c r="C5" s="13">
        <v>51.85</v>
      </c>
      <c r="D5" s="3" t="s">
        <v>33</v>
      </c>
      <c r="E5" s="7">
        <v>139.58000000000001</v>
      </c>
      <c r="F5" s="13">
        <f t="shared" ref="F5:F20" si="0">C5*E5</f>
        <v>7237.2230000000009</v>
      </c>
    </row>
    <row r="6" spans="1:6" ht="105">
      <c r="A6" s="14" t="s">
        <v>75</v>
      </c>
      <c r="B6" s="4" t="s">
        <v>58</v>
      </c>
      <c r="C6" s="13">
        <v>4.79</v>
      </c>
      <c r="D6" s="3" t="s">
        <v>33</v>
      </c>
      <c r="E6" s="7">
        <v>415.58</v>
      </c>
      <c r="F6" s="13">
        <f t="shared" si="0"/>
        <v>1990.6281999999999</v>
      </c>
    </row>
    <row r="7" spans="1:6" ht="90">
      <c r="A7" s="14" t="s">
        <v>76</v>
      </c>
      <c r="B7" s="4" t="s">
        <v>59</v>
      </c>
      <c r="C7" s="13">
        <v>7.85</v>
      </c>
      <c r="D7" s="3" t="s">
        <v>33</v>
      </c>
      <c r="E7" s="7">
        <v>1438.96</v>
      </c>
      <c r="F7" s="13">
        <f t="shared" si="0"/>
        <v>11295.835999999999</v>
      </c>
    </row>
    <row r="8" spans="1:6" ht="150">
      <c r="A8" s="4" t="s">
        <v>77</v>
      </c>
      <c r="B8" s="4" t="s">
        <v>78</v>
      </c>
      <c r="C8" s="4">
        <v>9.7899999999999991</v>
      </c>
      <c r="D8" s="4" t="s">
        <v>33</v>
      </c>
      <c r="E8" s="4">
        <v>4858.76</v>
      </c>
      <c r="F8" s="4">
        <f t="shared" si="0"/>
        <v>47567.260399999999</v>
      </c>
    </row>
    <row r="9" spans="1:6" ht="60">
      <c r="A9" s="12" t="s">
        <v>112</v>
      </c>
      <c r="B9" s="4" t="s">
        <v>60</v>
      </c>
      <c r="C9" s="13">
        <v>14.42</v>
      </c>
      <c r="D9" s="3" t="s">
        <v>33</v>
      </c>
      <c r="E9" s="7">
        <v>5891.97</v>
      </c>
      <c r="F9" s="13">
        <f t="shared" si="0"/>
        <v>84962.207399999999</v>
      </c>
    </row>
    <row r="10" spans="1:6" ht="135">
      <c r="A10" s="12" t="s">
        <v>122</v>
      </c>
      <c r="B10" s="4" t="s">
        <v>61</v>
      </c>
      <c r="C10" s="13">
        <v>9.36</v>
      </c>
      <c r="D10" s="3" t="s">
        <v>33</v>
      </c>
      <c r="E10" s="7">
        <v>6092.63</v>
      </c>
      <c r="F10" s="13">
        <f t="shared" si="0"/>
        <v>57027.016799999998</v>
      </c>
    </row>
    <row r="11" spans="1:6" ht="120">
      <c r="A11" s="4" t="s">
        <v>142</v>
      </c>
      <c r="B11" s="4" t="s">
        <v>62</v>
      </c>
      <c r="C11" s="4">
        <v>1.18</v>
      </c>
      <c r="D11" s="4" t="s">
        <v>63</v>
      </c>
      <c r="E11" s="4">
        <v>79086.94</v>
      </c>
      <c r="F11" s="4">
        <f t="shared" si="0"/>
        <v>93322.589200000002</v>
      </c>
    </row>
    <row r="12" spans="1:6" ht="120">
      <c r="A12" s="12" t="s">
        <v>64</v>
      </c>
      <c r="B12" s="4" t="s">
        <v>65</v>
      </c>
      <c r="C12" s="13">
        <v>1.77</v>
      </c>
      <c r="D12" s="3" t="s">
        <v>63</v>
      </c>
      <c r="E12" s="7">
        <v>77259.94</v>
      </c>
      <c r="F12" s="13">
        <f t="shared" si="0"/>
        <v>136750.0938</v>
      </c>
    </row>
    <row r="13" spans="1:6" ht="60">
      <c r="A13" s="4" t="s">
        <v>66</v>
      </c>
      <c r="B13" s="4" t="s">
        <v>67</v>
      </c>
      <c r="C13" s="13">
        <v>217.05</v>
      </c>
      <c r="D13" s="4" t="s">
        <v>52</v>
      </c>
      <c r="E13" s="15">
        <v>184.61</v>
      </c>
      <c r="F13" s="13">
        <f t="shared" si="0"/>
        <v>40069.600500000008</v>
      </c>
    </row>
    <row r="14" spans="1:6" ht="180">
      <c r="A14" s="4" t="s">
        <v>143</v>
      </c>
      <c r="B14" s="4" t="s">
        <v>144</v>
      </c>
      <c r="C14" s="4">
        <v>150</v>
      </c>
      <c r="D14" s="4" t="s">
        <v>145</v>
      </c>
      <c r="E14" s="4">
        <v>104.62</v>
      </c>
      <c r="F14" s="4">
        <f t="shared" si="0"/>
        <v>15693</v>
      </c>
    </row>
    <row r="15" spans="1:6">
      <c r="A15" s="5">
        <v>11</v>
      </c>
      <c r="B15" s="6" t="s">
        <v>30</v>
      </c>
      <c r="C15" s="13"/>
      <c r="D15" s="3"/>
      <c r="E15" s="7"/>
      <c r="F15" s="13"/>
    </row>
    <row r="16" spans="1:6">
      <c r="A16" s="5" t="s">
        <v>68</v>
      </c>
      <c r="B16" s="4" t="s">
        <v>146</v>
      </c>
      <c r="C16" s="4">
        <v>14.43</v>
      </c>
      <c r="D16" s="4" t="s">
        <v>33</v>
      </c>
      <c r="E16" s="4">
        <v>786.44</v>
      </c>
      <c r="F16" s="13">
        <f t="shared" si="0"/>
        <v>11348.3292</v>
      </c>
    </row>
    <row r="17" spans="1:6">
      <c r="A17" s="5" t="s">
        <v>69</v>
      </c>
      <c r="B17" s="4" t="s">
        <v>70</v>
      </c>
      <c r="C17" s="4">
        <v>4.79</v>
      </c>
      <c r="D17" s="4" t="s">
        <v>33</v>
      </c>
      <c r="E17" s="4">
        <v>319.88</v>
      </c>
      <c r="F17" s="13">
        <f t="shared" si="0"/>
        <v>1532.2252000000001</v>
      </c>
    </row>
    <row r="18" spans="1:6">
      <c r="A18" s="5" t="s">
        <v>71</v>
      </c>
      <c r="B18" s="4" t="s">
        <v>55</v>
      </c>
      <c r="C18" s="4">
        <v>7.85</v>
      </c>
      <c r="D18" s="4" t="s">
        <v>33</v>
      </c>
      <c r="E18" s="4">
        <v>721.18</v>
      </c>
      <c r="F18" s="13">
        <f t="shared" si="0"/>
        <v>5661.262999999999</v>
      </c>
    </row>
    <row r="19" spans="1:6">
      <c r="A19" s="5" t="s">
        <v>72</v>
      </c>
      <c r="B19" s="4" t="s">
        <v>35</v>
      </c>
      <c r="C19" s="4">
        <v>28.87</v>
      </c>
      <c r="D19" s="4" t="s">
        <v>33</v>
      </c>
      <c r="E19" s="4">
        <v>436.52</v>
      </c>
      <c r="F19" s="13">
        <f t="shared" si="0"/>
        <v>12602.332399999999</v>
      </c>
    </row>
    <row r="20" spans="1:6">
      <c r="A20" s="5" t="s">
        <v>73</v>
      </c>
      <c r="B20" s="4" t="s">
        <v>74</v>
      </c>
      <c r="C20" s="4">
        <v>51.85</v>
      </c>
      <c r="D20" s="4" t="s">
        <v>33</v>
      </c>
      <c r="E20" s="4">
        <v>177.1</v>
      </c>
      <c r="F20" s="13">
        <f t="shared" si="0"/>
        <v>9182.6350000000002</v>
      </c>
    </row>
    <row r="21" spans="1:6">
      <c r="A21" s="5"/>
      <c r="B21" s="6"/>
      <c r="C21" s="7"/>
      <c r="D21" s="3"/>
      <c r="E21" s="7" t="s">
        <v>42</v>
      </c>
      <c r="F21" s="13">
        <f>SUM(F5:F20)</f>
        <v>536242.24009999994</v>
      </c>
    </row>
    <row r="22" spans="1:6" ht="30">
      <c r="A22" s="5"/>
      <c r="B22" s="6"/>
      <c r="C22" s="7"/>
      <c r="D22" s="3"/>
      <c r="E22" s="4" t="s">
        <v>43</v>
      </c>
      <c r="F22" s="4">
        <f>F21*12/100</f>
        <v>64349.06881199999</v>
      </c>
    </row>
    <row r="23" spans="1:6">
      <c r="A23" s="5"/>
      <c r="B23" s="6"/>
      <c r="C23" s="7"/>
      <c r="D23" s="3"/>
      <c r="E23" s="4"/>
      <c r="F23" s="4">
        <f>F22+F21</f>
        <v>600591.30891199992</v>
      </c>
    </row>
    <row r="24" spans="1:6" ht="30">
      <c r="A24" s="5"/>
      <c r="B24" s="6"/>
      <c r="C24" s="7"/>
      <c r="D24" s="3"/>
      <c r="E24" s="4" t="s">
        <v>44</v>
      </c>
      <c r="F24" s="4">
        <f>F23*1/100</f>
        <v>6005.9130891199993</v>
      </c>
    </row>
    <row r="25" spans="1:6">
      <c r="A25" s="5"/>
      <c r="B25" s="6"/>
      <c r="C25" s="7"/>
      <c r="D25" s="3"/>
      <c r="E25" s="4" t="s">
        <v>42</v>
      </c>
      <c r="F25" s="4">
        <f>F24+F23</f>
        <v>606597.22200111987</v>
      </c>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23"/>
  <sheetViews>
    <sheetView topLeftCell="A19" workbookViewId="0">
      <selection activeCell="F23" sqref="F23"/>
    </sheetView>
  </sheetViews>
  <sheetFormatPr defaultRowHeight="15"/>
  <cols>
    <col min="1" max="1" width="9.140625" style="8"/>
    <col min="2" max="2" width="45.28515625" style="9" customWidth="1"/>
    <col min="3" max="3" width="10.140625" style="1" customWidth="1"/>
    <col min="4" max="4" width="9.140625" style="10"/>
    <col min="5" max="5" width="9.7109375" style="1" bestFit="1" customWidth="1"/>
    <col min="6" max="6" width="16.42578125" style="11" customWidth="1"/>
    <col min="7" max="16384" width="9.140625" style="1"/>
  </cols>
  <sheetData>
    <row r="1" spans="1:6" ht="18.75">
      <c r="A1" s="40" t="s">
        <v>0</v>
      </c>
      <c r="B1" s="40"/>
      <c r="C1" s="40"/>
      <c r="D1" s="40"/>
      <c r="E1" s="40"/>
      <c r="F1" s="40"/>
    </row>
    <row r="2" spans="1:6" ht="18.75">
      <c r="A2" s="40" t="s">
        <v>1</v>
      </c>
      <c r="B2" s="40"/>
      <c r="C2" s="40"/>
      <c r="D2" s="40"/>
      <c r="E2" s="40"/>
      <c r="F2" s="40"/>
    </row>
    <row r="3" spans="1:6" ht="59.25" customHeight="1">
      <c r="A3" s="41" t="s">
        <v>152</v>
      </c>
      <c r="B3" s="42"/>
      <c r="C3" s="42"/>
      <c r="D3" s="42"/>
      <c r="E3" s="42"/>
      <c r="F3" s="43"/>
    </row>
    <row r="4" spans="1:6">
      <c r="A4" s="2" t="s">
        <v>3</v>
      </c>
      <c r="B4" s="2" t="s">
        <v>4</v>
      </c>
      <c r="C4" s="2" t="s">
        <v>5</v>
      </c>
      <c r="D4" s="2" t="s">
        <v>6</v>
      </c>
      <c r="E4" s="2" t="s">
        <v>7</v>
      </c>
      <c r="F4" s="2" t="s">
        <v>8</v>
      </c>
    </row>
    <row r="5" spans="1:6" ht="30">
      <c r="A5" s="14">
        <v>1</v>
      </c>
      <c r="B5" s="4" t="s">
        <v>46</v>
      </c>
      <c r="C5" s="4">
        <v>10</v>
      </c>
      <c r="D5" s="4" t="s">
        <v>47</v>
      </c>
      <c r="E5" s="4">
        <v>330.4</v>
      </c>
      <c r="F5" s="4">
        <f>C5*E5</f>
        <v>3304</v>
      </c>
    </row>
    <row r="6" spans="1:6" ht="120">
      <c r="A6" s="14" t="s">
        <v>153</v>
      </c>
      <c r="B6" s="4" t="s">
        <v>57</v>
      </c>
      <c r="C6" s="4">
        <v>34</v>
      </c>
      <c r="D6" s="4" t="s">
        <v>33</v>
      </c>
      <c r="E6" s="4">
        <v>153.84</v>
      </c>
      <c r="F6" s="4">
        <f t="shared" ref="F6:F12" si="0">C6*E6</f>
        <v>5230.5600000000004</v>
      </c>
    </row>
    <row r="7" spans="1:6" ht="105">
      <c r="A7" s="14" t="s">
        <v>82</v>
      </c>
      <c r="B7" s="4" t="s">
        <v>58</v>
      </c>
      <c r="C7" s="13">
        <v>2.86</v>
      </c>
      <c r="D7" s="3" t="s">
        <v>33</v>
      </c>
      <c r="E7" s="13">
        <v>415.58</v>
      </c>
      <c r="F7" s="4">
        <f t="shared" si="0"/>
        <v>1188.5587999999998</v>
      </c>
    </row>
    <row r="8" spans="1:6" ht="90">
      <c r="A8" s="14" t="s">
        <v>83</v>
      </c>
      <c r="B8" s="4" t="s">
        <v>59</v>
      </c>
      <c r="C8" s="13">
        <v>4.8</v>
      </c>
      <c r="D8" s="5" t="s">
        <v>33</v>
      </c>
      <c r="E8" s="13">
        <v>1438.96</v>
      </c>
      <c r="F8" s="4">
        <f t="shared" si="0"/>
        <v>6907.0079999999998</v>
      </c>
    </row>
    <row r="9" spans="1:6" ht="90">
      <c r="A9" s="14" t="s">
        <v>154</v>
      </c>
      <c r="B9" s="4" t="s">
        <v>155</v>
      </c>
      <c r="C9" s="13">
        <v>11.1</v>
      </c>
      <c r="D9" s="5" t="s">
        <v>33</v>
      </c>
      <c r="E9" s="13">
        <v>5094.3599999999997</v>
      </c>
      <c r="F9" s="4">
        <f t="shared" si="0"/>
        <v>56547.395999999993</v>
      </c>
    </row>
    <row r="10" spans="1:6" ht="90">
      <c r="A10" s="14" t="s">
        <v>122</v>
      </c>
      <c r="B10" s="4" t="s">
        <v>85</v>
      </c>
      <c r="C10" s="13">
        <v>5.38</v>
      </c>
      <c r="D10" s="3" t="s">
        <v>33</v>
      </c>
      <c r="E10" s="13">
        <v>6092.63</v>
      </c>
      <c r="F10" s="4">
        <f t="shared" si="0"/>
        <v>32778.349399999999</v>
      </c>
    </row>
    <row r="11" spans="1:6" ht="45">
      <c r="A11" s="4" t="s">
        <v>156</v>
      </c>
      <c r="B11" s="4" t="s">
        <v>80</v>
      </c>
      <c r="C11" s="13">
        <v>113.38</v>
      </c>
      <c r="D11" s="4" t="s">
        <v>52</v>
      </c>
      <c r="E11" s="4">
        <v>184.61</v>
      </c>
      <c r="F11" s="4">
        <f t="shared" si="0"/>
        <v>20931.0818</v>
      </c>
    </row>
    <row r="12" spans="1:6" ht="120">
      <c r="A12" s="4" t="s">
        <v>157</v>
      </c>
      <c r="B12" s="4" t="s">
        <v>87</v>
      </c>
      <c r="C12" s="13">
        <v>1.4550000000000001</v>
      </c>
      <c r="D12" s="4" t="s">
        <v>63</v>
      </c>
      <c r="E12" s="4">
        <v>77259.94</v>
      </c>
      <c r="F12" s="4">
        <f t="shared" si="0"/>
        <v>112413.2127</v>
      </c>
    </row>
    <row r="13" spans="1:6">
      <c r="A13" s="5">
        <v>9</v>
      </c>
      <c r="B13" s="6" t="s">
        <v>30</v>
      </c>
      <c r="C13" s="13"/>
      <c r="D13" s="3"/>
      <c r="E13" s="7"/>
      <c r="F13" s="4"/>
    </row>
    <row r="14" spans="1:6">
      <c r="A14" s="5" t="s">
        <v>31</v>
      </c>
      <c r="B14" s="4" t="s">
        <v>158</v>
      </c>
      <c r="C14" s="13">
        <v>34</v>
      </c>
      <c r="D14" s="3" t="s">
        <v>33</v>
      </c>
      <c r="E14" s="7">
        <v>177.1</v>
      </c>
      <c r="F14" s="4">
        <f t="shared" ref="F14:F18" si="1">C14*E14</f>
        <v>6021.4</v>
      </c>
    </row>
    <row r="15" spans="1:6">
      <c r="A15" s="5" t="s">
        <v>34</v>
      </c>
      <c r="B15" s="4" t="s">
        <v>88</v>
      </c>
      <c r="C15" s="13">
        <v>2.86</v>
      </c>
      <c r="D15" s="3" t="s">
        <v>33</v>
      </c>
      <c r="E15" s="7">
        <v>319.88</v>
      </c>
      <c r="F15" s="4">
        <f t="shared" si="1"/>
        <v>914.85679999999991</v>
      </c>
    </row>
    <row r="16" spans="1:6">
      <c r="A16" s="5" t="s">
        <v>36</v>
      </c>
      <c r="B16" s="4" t="s">
        <v>32</v>
      </c>
      <c r="C16" s="13">
        <v>7.09</v>
      </c>
      <c r="D16" s="3" t="s">
        <v>33</v>
      </c>
      <c r="E16" s="7">
        <v>786.44</v>
      </c>
      <c r="F16" s="4">
        <f t="shared" si="1"/>
        <v>5575.8596000000007</v>
      </c>
    </row>
    <row r="17" spans="1:6">
      <c r="A17" s="5" t="s">
        <v>39</v>
      </c>
      <c r="B17" s="4" t="s">
        <v>159</v>
      </c>
      <c r="C17" s="13">
        <v>14.17</v>
      </c>
      <c r="D17" s="3" t="s">
        <v>33</v>
      </c>
      <c r="E17" s="7">
        <v>436.52</v>
      </c>
      <c r="F17" s="4">
        <f t="shared" si="1"/>
        <v>6185.4883999999993</v>
      </c>
    </row>
    <row r="18" spans="1:6">
      <c r="A18" s="5" t="s">
        <v>81</v>
      </c>
      <c r="B18" s="4" t="s">
        <v>160</v>
      </c>
      <c r="C18" s="13">
        <v>4.8</v>
      </c>
      <c r="D18" s="3" t="s">
        <v>33</v>
      </c>
      <c r="E18" s="7">
        <v>721.18</v>
      </c>
      <c r="F18" s="4">
        <f t="shared" si="1"/>
        <v>3461.6639999999998</v>
      </c>
    </row>
    <row r="19" spans="1:6" ht="15.75">
      <c r="A19" s="5"/>
      <c r="B19" s="6"/>
      <c r="C19" s="7"/>
      <c r="D19" s="3"/>
      <c r="E19" s="7" t="s">
        <v>42</v>
      </c>
      <c r="F19" s="24">
        <f>SUM(F5:F18)</f>
        <v>261459.43549999999</v>
      </c>
    </row>
    <row r="20" spans="1:6" ht="30">
      <c r="A20" s="5"/>
      <c r="B20" s="6"/>
      <c r="C20" s="7"/>
      <c r="D20" s="3"/>
      <c r="E20" s="4" t="s">
        <v>43</v>
      </c>
      <c r="F20" s="4">
        <f>F19*12/100</f>
        <v>31375.132259999998</v>
      </c>
    </row>
    <row r="21" spans="1:6">
      <c r="A21" s="5"/>
      <c r="B21" s="6"/>
      <c r="C21" s="7"/>
      <c r="D21" s="3"/>
      <c r="E21" s="4"/>
      <c r="F21" s="4">
        <f>F20+F19</f>
        <v>292834.56776000001</v>
      </c>
    </row>
    <row r="22" spans="1:6" ht="30">
      <c r="A22" s="5"/>
      <c r="B22" s="6"/>
      <c r="C22" s="7"/>
      <c r="D22" s="3"/>
      <c r="E22" s="4" t="s">
        <v>44</v>
      </c>
      <c r="F22" s="4">
        <f>F21*1/100</f>
        <v>2928.3456776000003</v>
      </c>
    </row>
    <row r="23" spans="1:6">
      <c r="A23" s="5"/>
      <c r="B23" s="6"/>
      <c r="C23" s="7"/>
      <c r="D23" s="3"/>
      <c r="E23" s="4" t="s">
        <v>56</v>
      </c>
      <c r="F23" s="4">
        <f>F22+F21</f>
        <v>295762.91343760001</v>
      </c>
    </row>
  </sheetData>
  <mergeCells count="3">
    <mergeCell ref="A1:F1"/>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25"/>
  <sheetViews>
    <sheetView topLeftCell="A22"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140625" style="1"/>
    <col min="6" max="6" width="16.42578125" style="11" customWidth="1"/>
    <col min="7" max="16384" width="9.140625" style="1"/>
  </cols>
  <sheetData>
    <row r="1" spans="1:10" ht="18.75">
      <c r="A1" s="40" t="s">
        <v>0</v>
      </c>
      <c r="B1" s="40"/>
      <c r="C1" s="40"/>
      <c r="D1" s="40"/>
      <c r="E1" s="40"/>
      <c r="F1" s="40"/>
    </row>
    <row r="2" spans="1:10" ht="18.75">
      <c r="A2" s="40" t="s">
        <v>1</v>
      </c>
      <c r="B2" s="40"/>
      <c r="C2" s="40"/>
      <c r="D2" s="40"/>
      <c r="E2" s="40"/>
      <c r="F2" s="40"/>
    </row>
    <row r="3" spans="1:10" ht="48.75" customHeight="1">
      <c r="A3" s="44" t="s">
        <v>161</v>
      </c>
      <c r="B3" s="44"/>
      <c r="C3" s="44"/>
      <c r="D3" s="44"/>
      <c r="E3" s="44"/>
      <c r="F3" s="44"/>
    </row>
    <row r="4" spans="1:10">
      <c r="A4" s="2" t="s">
        <v>3</v>
      </c>
      <c r="B4" s="2" t="s">
        <v>4</v>
      </c>
      <c r="C4" s="2" t="s">
        <v>5</v>
      </c>
      <c r="D4" s="2" t="s">
        <v>6</v>
      </c>
      <c r="E4" s="2" t="s">
        <v>7</v>
      </c>
      <c r="F4" s="2" t="s">
        <v>8</v>
      </c>
    </row>
    <row r="5" spans="1:10" ht="120">
      <c r="A5" s="4" t="s">
        <v>162</v>
      </c>
      <c r="B5" s="4" t="s">
        <v>57</v>
      </c>
      <c r="C5" s="4">
        <v>112.89</v>
      </c>
      <c r="D5" s="4" t="s">
        <v>90</v>
      </c>
      <c r="E5" s="4">
        <v>153.84</v>
      </c>
      <c r="F5" s="4">
        <f>ROUND(E5*C5,2)</f>
        <v>17367</v>
      </c>
      <c r="J5" s="1" t="s">
        <v>163</v>
      </c>
    </row>
    <row r="6" spans="1:10" ht="105">
      <c r="A6" s="4" t="s">
        <v>75</v>
      </c>
      <c r="B6" s="4" t="s">
        <v>91</v>
      </c>
      <c r="C6" s="4">
        <v>9.33</v>
      </c>
      <c r="D6" s="4" t="s">
        <v>90</v>
      </c>
      <c r="E6" s="4">
        <v>415.58</v>
      </c>
      <c r="F6" s="4">
        <f t="shared" ref="F6:F20" si="0">ROUND(E6*C6,2)</f>
        <v>3877.36</v>
      </c>
    </row>
    <row r="7" spans="1:10" ht="90">
      <c r="A7" s="4" t="s">
        <v>164</v>
      </c>
      <c r="B7" s="4" t="s">
        <v>92</v>
      </c>
      <c r="C7" s="4">
        <v>15.55</v>
      </c>
      <c r="D7" s="4" t="s">
        <v>90</v>
      </c>
      <c r="E7" s="4">
        <v>1438.96</v>
      </c>
      <c r="F7" s="4">
        <v>22376</v>
      </c>
    </row>
    <row r="8" spans="1:10" ht="135">
      <c r="A8" s="4" t="s">
        <v>165</v>
      </c>
      <c r="B8" s="4" t="s">
        <v>166</v>
      </c>
      <c r="C8" s="12">
        <v>13.045</v>
      </c>
      <c r="D8" s="4" t="s">
        <v>90</v>
      </c>
      <c r="E8" s="4">
        <v>4492.3599999999997</v>
      </c>
      <c r="F8" s="4">
        <f t="shared" si="0"/>
        <v>58602.84</v>
      </c>
    </row>
    <row r="9" spans="1:10" ht="120">
      <c r="A9" s="4" t="s">
        <v>167</v>
      </c>
      <c r="B9" s="4" t="s">
        <v>168</v>
      </c>
      <c r="C9" s="4">
        <v>37.1</v>
      </c>
      <c r="D9" s="4" t="s">
        <v>90</v>
      </c>
      <c r="E9" s="4">
        <v>2873.96</v>
      </c>
      <c r="F9" s="4">
        <f t="shared" si="0"/>
        <v>106623.92</v>
      </c>
    </row>
    <row r="10" spans="1:10" ht="90">
      <c r="A10" s="4" t="s">
        <v>169</v>
      </c>
      <c r="B10" s="4" t="s">
        <v>170</v>
      </c>
      <c r="C10" s="4">
        <v>280.39999999999998</v>
      </c>
      <c r="D10" s="4" t="s">
        <v>95</v>
      </c>
      <c r="E10" s="4">
        <v>293.85000000000002</v>
      </c>
      <c r="F10" s="4">
        <f t="shared" si="0"/>
        <v>82395.539999999994</v>
      </c>
    </row>
    <row r="11" spans="1:10" ht="105">
      <c r="A11" s="4" t="s">
        <v>171</v>
      </c>
      <c r="B11" s="4" t="s">
        <v>85</v>
      </c>
      <c r="C11" s="12">
        <v>13.018000000000001</v>
      </c>
      <c r="D11" s="4" t="s">
        <v>33</v>
      </c>
      <c r="E11" s="4">
        <v>6092.63</v>
      </c>
      <c r="F11" s="4">
        <f t="shared" si="0"/>
        <v>79313.86</v>
      </c>
    </row>
    <row r="12" spans="1:10" ht="120">
      <c r="A12" s="4" t="s">
        <v>172</v>
      </c>
      <c r="B12" s="4" t="s">
        <v>87</v>
      </c>
      <c r="C12" s="12">
        <v>0.54200000000000004</v>
      </c>
      <c r="D12" s="4" t="s">
        <v>94</v>
      </c>
      <c r="E12" s="4">
        <v>77259.94</v>
      </c>
      <c r="F12" s="4">
        <f t="shared" si="0"/>
        <v>41874.89</v>
      </c>
    </row>
    <row r="13" spans="1:10" ht="75">
      <c r="A13" s="3" t="s">
        <v>173</v>
      </c>
      <c r="B13" s="4" t="s">
        <v>174</v>
      </c>
      <c r="C13" s="4">
        <v>3.4</v>
      </c>
      <c r="D13" s="3" t="s">
        <v>33</v>
      </c>
      <c r="E13" s="4">
        <v>1832.28</v>
      </c>
      <c r="F13" s="4">
        <f t="shared" ref="F13" si="1">+C13*E13</f>
        <v>6229.7519999999995</v>
      </c>
    </row>
    <row r="14" spans="1:10" ht="60">
      <c r="A14" s="4" t="s">
        <v>128</v>
      </c>
      <c r="B14" s="4" t="s">
        <v>67</v>
      </c>
      <c r="C14" s="13">
        <v>41.27</v>
      </c>
      <c r="D14" s="4" t="s">
        <v>52</v>
      </c>
      <c r="E14" s="15">
        <v>184.61</v>
      </c>
      <c r="F14" s="4">
        <f>ROUND(E14*C14,2)</f>
        <v>7618.85</v>
      </c>
    </row>
    <row r="15" spans="1:10">
      <c r="A15" s="3">
        <v>11</v>
      </c>
      <c r="B15" s="4" t="s">
        <v>96</v>
      </c>
      <c r="C15" s="4"/>
      <c r="D15" s="4"/>
      <c r="E15" s="4"/>
      <c r="F15" s="4"/>
    </row>
    <row r="16" spans="1:10" ht="16.5">
      <c r="A16" s="4" t="s">
        <v>97</v>
      </c>
      <c r="B16" s="4" t="s">
        <v>32</v>
      </c>
      <c r="C16" s="4">
        <v>34.64</v>
      </c>
      <c r="D16" s="4" t="s">
        <v>175</v>
      </c>
      <c r="E16" s="4">
        <v>864.24</v>
      </c>
      <c r="F16" s="4">
        <f t="shared" si="0"/>
        <v>29937.27</v>
      </c>
    </row>
    <row r="17" spans="1:6" ht="16.5">
      <c r="A17" s="4" t="s">
        <v>99</v>
      </c>
      <c r="B17" s="4" t="s">
        <v>70</v>
      </c>
      <c r="C17" s="4">
        <v>9.33</v>
      </c>
      <c r="D17" s="4" t="s">
        <v>175</v>
      </c>
      <c r="E17" s="4">
        <v>408.12</v>
      </c>
      <c r="F17" s="4">
        <f t="shared" si="0"/>
        <v>3807.76</v>
      </c>
    </row>
    <row r="18" spans="1:6" ht="16.5">
      <c r="A18" s="4" t="s">
        <v>101</v>
      </c>
      <c r="B18" s="4" t="s">
        <v>55</v>
      </c>
      <c r="C18" s="4">
        <v>52.65</v>
      </c>
      <c r="D18" s="4" t="s">
        <v>175</v>
      </c>
      <c r="E18" s="4">
        <v>788.88</v>
      </c>
      <c r="F18" s="4">
        <f t="shared" si="0"/>
        <v>41534.53</v>
      </c>
    </row>
    <row r="19" spans="1:6" ht="16.5">
      <c r="A19" s="4" t="s">
        <v>103</v>
      </c>
      <c r="B19" s="4" t="s">
        <v>35</v>
      </c>
      <c r="C19" s="4">
        <v>22.96</v>
      </c>
      <c r="D19" s="4" t="s">
        <v>175</v>
      </c>
      <c r="E19" s="4">
        <v>466.97</v>
      </c>
      <c r="F19" s="4">
        <f t="shared" si="0"/>
        <v>10721.63</v>
      </c>
    </row>
    <row r="20" spans="1:6" ht="16.5">
      <c r="A20" s="4" t="s">
        <v>105</v>
      </c>
      <c r="B20" s="4" t="s">
        <v>74</v>
      </c>
      <c r="C20" s="4">
        <v>112.89</v>
      </c>
      <c r="D20" s="4" t="s">
        <v>175</v>
      </c>
      <c r="E20" s="4">
        <v>177.1</v>
      </c>
      <c r="F20" s="4">
        <f t="shared" si="0"/>
        <v>19992.82</v>
      </c>
    </row>
    <row r="21" spans="1:6">
      <c r="A21" s="4"/>
      <c r="B21" s="4"/>
      <c r="C21" s="4"/>
      <c r="D21" s="4"/>
      <c r="E21" s="4" t="s">
        <v>110</v>
      </c>
      <c r="F21" s="4">
        <f>SUM(F5:F20)</f>
        <v>532274.02199999988</v>
      </c>
    </row>
    <row r="22" spans="1:6" ht="30">
      <c r="A22" s="5"/>
      <c r="B22" s="6"/>
      <c r="C22" s="7"/>
      <c r="D22" s="3"/>
      <c r="E22" s="4" t="s">
        <v>43</v>
      </c>
      <c r="F22" s="4">
        <f>F21*12/100</f>
        <v>63872.882639999989</v>
      </c>
    </row>
    <row r="23" spans="1:6">
      <c r="A23" s="5"/>
      <c r="B23" s="6"/>
      <c r="C23" s="7"/>
      <c r="D23" s="3"/>
      <c r="E23" s="4"/>
      <c r="F23" s="4">
        <f>F22+F21</f>
        <v>596146.90463999985</v>
      </c>
    </row>
    <row r="24" spans="1:6" ht="30">
      <c r="A24" s="5"/>
      <c r="B24" s="6"/>
      <c r="C24" s="7"/>
      <c r="D24" s="3"/>
      <c r="E24" s="4" t="s">
        <v>44</v>
      </c>
      <c r="F24" s="4">
        <f>F23*1/100</f>
        <v>5961.4690463999987</v>
      </c>
    </row>
    <row r="25" spans="1:6">
      <c r="A25" s="5"/>
      <c r="B25" s="6"/>
      <c r="C25" s="7"/>
      <c r="D25" s="3"/>
      <c r="E25" s="4" t="s">
        <v>110</v>
      </c>
      <c r="F25" s="4">
        <v>602107</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30"/>
  <sheetViews>
    <sheetView topLeftCell="A16"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140625" style="1"/>
    <col min="6" max="6" width="16.42578125" style="11" customWidth="1"/>
    <col min="7" max="7" width="13.28515625" style="1" hidden="1" customWidth="1"/>
    <col min="8" max="16384" width="9.140625" style="1"/>
  </cols>
  <sheetData>
    <row r="1" spans="1:7" ht="18.75">
      <c r="A1" s="40" t="s">
        <v>0</v>
      </c>
      <c r="B1" s="40"/>
      <c r="C1" s="40"/>
      <c r="D1" s="40"/>
      <c r="E1" s="40"/>
      <c r="F1" s="40"/>
    </row>
    <row r="2" spans="1:7" ht="18.75">
      <c r="A2" s="40" t="s">
        <v>1</v>
      </c>
      <c r="B2" s="40"/>
      <c r="C2" s="40"/>
      <c r="D2" s="40"/>
      <c r="E2" s="40"/>
      <c r="F2" s="40"/>
    </row>
    <row r="3" spans="1:7" ht="48.75" customHeight="1">
      <c r="A3" s="41" t="s">
        <v>176</v>
      </c>
      <c r="B3" s="42"/>
      <c r="C3" s="42"/>
      <c r="D3" s="42"/>
      <c r="E3" s="42"/>
      <c r="F3" s="43"/>
    </row>
    <row r="4" spans="1:7">
      <c r="A4" s="2" t="s">
        <v>3</v>
      </c>
      <c r="B4" s="2" t="s">
        <v>4</v>
      </c>
      <c r="C4" s="2" t="s">
        <v>5</v>
      </c>
      <c r="D4" s="2" t="s">
        <v>6</v>
      </c>
      <c r="E4" s="2" t="s">
        <v>7</v>
      </c>
      <c r="F4" s="2" t="s">
        <v>8</v>
      </c>
    </row>
    <row r="5" spans="1:7" ht="120">
      <c r="A5" s="4" t="s">
        <v>162</v>
      </c>
      <c r="B5" s="4" t="s">
        <v>57</v>
      </c>
      <c r="C5" s="4">
        <v>45.88</v>
      </c>
      <c r="D5" s="4" t="s">
        <v>33</v>
      </c>
      <c r="E5" s="13">
        <v>153.84</v>
      </c>
      <c r="F5" s="4">
        <f t="shared" ref="F5:F18" si="0">C5*E5</f>
        <v>7058.1792000000005</v>
      </c>
      <c r="G5" s="1">
        <v>7842</v>
      </c>
    </row>
    <row r="6" spans="1:7" ht="105">
      <c r="A6" s="4" t="s">
        <v>75</v>
      </c>
      <c r="B6" s="4" t="s">
        <v>91</v>
      </c>
      <c r="C6" s="4">
        <v>3.83</v>
      </c>
      <c r="D6" s="4" t="s">
        <v>33</v>
      </c>
      <c r="E6" s="13">
        <v>415.58</v>
      </c>
      <c r="F6" s="4">
        <f t="shared" si="0"/>
        <v>1591.6713999999999</v>
      </c>
      <c r="G6" s="1">
        <v>1766</v>
      </c>
    </row>
    <row r="7" spans="1:7" ht="90">
      <c r="A7" s="4" t="s">
        <v>177</v>
      </c>
      <c r="B7" s="4" t="s">
        <v>92</v>
      </c>
      <c r="C7" s="4">
        <v>6.38</v>
      </c>
      <c r="D7" s="4" t="s">
        <v>33</v>
      </c>
      <c r="E7" s="13">
        <v>1336.28</v>
      </c>
      <c r="F7" s="4">
        <f t="shared" si="0"/>
        <v>8525.4663999999993</v>
      </c>
      <c r="G7" s="1">
        <v>10202</v>
      </c>
    </row>
    <row r="8" spans="1:7" ht="135">
      <c r="A8" s="4" t="s">
        <v>165</v>
      </c>
      <c r="B8" s="4" t="s">
        <v>166</v>
      </c>
      <c r="C8" s="26">
        <v>5.4</v>
      </c>
      <c r="D8" s="4" t="s">
        <v>90</v>
      </c>
      <c r="E8" s="4">
        <v>4492.3599999999997</v>
      </c>
      <c r="F8" s="4">
        <f t="shared" si="0"/>
        <v>24258.743999999999</v>
      </c>
      <c r="G8" s="1">
        <v>27403.39</v>
      </c>
    </row>
    <row r="9" spans="1:7" ht="120">
      <c r="A9" s="4" t="s">
        <v>167</v>
      </c>
      <c r="B9" s="4" t="s">
        <v>168</v>
      </c>
      <c r="C9" s="4">
        <v>13.76</v>
      </c>
      <c r="D9" s="4" t="s">
        <v>90</v>
      </c>
      <c r="E9" s="4">
        <v>2873.96</v>
      </c>
      <c r="F9" s="4">
        <f t="shared" si="0"/>
        <v>39545.689599999998</v>
      </c>
      <c r="G9" s="1">
        <v>59692.14</v>
      </c>
    </row>
    <row r="10" spans="1:7" ht="90">
      <c r="A10" s="4" t="s">
        <v>169</v>
      </c>
      <c r="B10" s="4" t="s">
        <v>170</v>
      </c>
      <c r="C10" s="4">
        <v>117.1</v>
      </c>
      <c r="D10" s="4" t="s">
        <v>95</v>
      </c>
      <c r="E10" s="4">
        <v>288.27</v>
      </c>
      <c r="F10" s="4">
        <f t="shared" si="0"/>
        <v>33756.416999999994</v>
      </c>
      <c r="G10" s="1">
        <v>34586</v>
      </c>
    </row>
    <row r="11" spans="1:7" ht="105">
      <c r="A11" s="4" t="s">
        <v>171</v>
      </c>
      <c r="B11" s="4" t="s">
        <v>85</v>
      </c>
      <c r="C11" s="4">
        <v>2.4</v>
      </c>
      <c r="D11" s="4" t="s">
        <v>33</v>
      </c>
      <c r="E11" s="13">
        <v>6092.63</v>
      </c>
      <c r="F11" s="4">
        <f t="shared" si="0"/>
        <v>14622.312</v>
      </c>
      <c r="G11" s="1">
        <v>34727.99</v>
      </c>
    </row>
    <row r="12" spans="1:7" ht="120">
      <c r="A12" s="4" t="s">
        <v>64</v>
      </c>
      <c r="B12" s="4" t="s">
        <v>87</v>
      </c>
      <c r="C12" s="4">
        <v>0.22500000000000001</v>
      </c>
      <c r="D12" s="4" t="s">
        <v>63</v>
      </c>
      <c r="E12" s="13">
        <v>77259.94</v>
      </c>
      <c r="F12" s="4">
        <f t="shared" si="0"/>
        <v>17383.486500000003</v>
      </c>
      <c r="G12" s="1">
        <v>38629.97</v>
      </c>
    </row>
    <row r="13" spans="1:7">
      <c r="A13" s="3">
        <v>9</v>
      </c>
      <c r="B13" s="25" t="s">
        <v>30</v>
      </c>
      <c r="C13" s="4"/>
      <c r="D13" s="25"/>
      <c r="E13" s="25"/>
      <c r="F13" s="4"/>
    </row>
    <row r="14" spans="1:7">
      <c r="A14" s="5" t="s">
        <v>31</v>
      </c>
      <c r="B14" s="4" t="s">
        <v>178</v>
      </c>
      <c r="C14" s="6">
        <v>12.5</v>
      </c>
      <c r="D14" s="4" t="s">
        <v>33</v>
      </c>
      <c r="E14" s="4">
        <v>864.24</v>
      </c>
      <c r="F14" s="4">
        <f t="shared" si="0"/>
        <v>10803</v>
      </c>
      <c r="G14" s="1">
        <v>14735</v>
      </c>
    </row>
    <row r="15" spans="1:7">
      <c r="A15" s="5" t="s">
        <v>34</v>
      </c>
      <c r="B15" s="4" t="s">
        <v>179</v>
      </c>
      <c r="C15" s="6">
        <v>3.83</v>
      </c>
      <c r="D15" s="4" t="s">
        <v>33</v>
      </c>
      <c r="E15" s="4">
        <v>408.24</v>
      </c>
      <c r="F15" s="4">
        <f t="shared" si="0"/>
        <v>1563.5592000000001</v>
      </c>
      <c r="G15" s="1">
        <v>1735</v>
      </c>
    </row>
    <row r="16" spans="1:7">
      <c r="A16" s="5" t="s">
        <v>36</v>
      </c>
      <c r="B16" s="4" t="s">
        <v>180</v>
      </c>
      <c r="C16" s="6">
        <v>20.100000000000001</v>
      </c>
      <c r="D16" s="4" t="s">
        <v>33</v>
      </c>
      <c r="E16" s="4">
        <v>788.88</v>
      </c>
      <c r="F16" s="4">
        <f t="shared" si="0"/>
        <v>15856.488000000001</v>
      </c>
      <c r="G16" s="1">
        <v>21978</v>
      </c>
    </row>
    <row r="17" spans="1:7">
      <c r="A17" s="5" t="s">
        <v>39</v>
      </c>
      <c r="B17" s="4" t="s">
        <v>181</v>
      </c>
      <c r="C17" s="6">
        <v>6.92</v>
      </c>
      <c r="D17" s="4" t="s">
        <v>33</v>
      </c>
      <c r="E17" s="4">
        <v>466.97</v>
      </c>
      <c r="F17" s="4">
        <f t="shared" si="0"/>
        <v>3231.4324000000001</v>
      </c>
      <c r="G17" s="1">
        <v>4866</v>
      </c>
    </row>
    <row r="18" spans="1:7">
      <c r="A18" s="5" t="s">
        <v>81</v>
      </c>
      <c r="B18" s="4" t="s">
        <v>106</v>
      </c>
      <c r="C18" s="4">
        <v>45.543999999999997</v>
      </c>
      <c r="D18" s="4" t="s">
        <v>33</v>
      </c>
      <c r="E18" s="4">
        <v>177.1</v>
      </c>
      <c r="F18" s="4">
        <f t="shared" si="0"/>
        <v>8065.8423999999995</v>
      </c>
      <c r="G18" s="1">
        <v>9028</v>
      </c>
    </row>
    <row r="19" spans="1:7" ht="15.75">
      <c r="A19" s="54" t="s">
        <v>110</v>
      </c>
      <c r="B19" s="54"/>
      <c r="C19" s="54"/>
      <c r="D19" s="54"/>
      <c r="E19" s="54"/>
      <c r="F19" s="24">
        <f>SUM(F5:F18)</f>
        <v>186262.28809999998</v>
      </c>
    </row>
    <row r="20" spans="1:7" ht="30">
      <c r="A20" s="5" t="s">
        <v>108</v>
      </c>
      <c r="B20" s="6"/>
      <c r="C20" s="7"/>
      <c r="D20" s="3"/>
      <c r="E20" s="4" t="s">
        <v>43</v>
      </c>
      <c r="F20" s="4">
        <f>F19*12/100</f>
        <v>22351.474571999996</v>
      </c>
    </row>
    <row r="21" spans="1:7">
      <c r="A21" s="5"/>
      <c r="B21" s="6"/>
      <c r="C21" s="7"/>
      <c r="D21" s="3"/>
      <c r="E21" s="4"/>
      <c r="F21" s="4">
        <f>F20+F19</f>
        <v>208613.76267199998</v>
      </c>
    </row>
    <row r="22" spans="1:7" ht="30">
      <c r="A22" s="5"/>
      <c r="B22" s="6"/>
      <c r="C22" s="7"/>
      <c r="D22" s="3"/>
      <c r="E22" s="4" t="s">
        <v>44</v>
      </c>
      <c r="F22" s="4">
        <f>F21*1/100</f>
        <v>2086.1376267199998</v>
      </c>
    </row>
    <row r="23" spans="1:7">
      <c r="A23" s="5"/>
      <c r="B23" s="6"/>
      <c r="C23" s="7"/>
      <c r="D23" s="3"/>
      <c r="E23" s="4" t="s">
        <v>42</v>
      </c>
      <c r="F23" s="4">
        <f>F22+F21</f>
        <v>210699.90029871999</v>
      </c>
    </row>
    <row r="30" spans="1:7">
      <c r="B30" s="27"/>
    </row>
  </sheetData>
  <mergeCells count="4">
    <mergeCell ref="A1:F1"/>
    <mergeCell ref="A2:F2"/>
    <mergeCell ref="A3:F3"/>
    <mergeCell ref="A19:E19"/>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23"/>
  <sheetViews>
    <sheetView topLeftCell="A16" workbookViewId="0">
      <selection activeCell="A3" sqref="A3:F3"/>
    </sheetView>
  </sheetViews>
  <sheetFormatPr defaultRowHeight="15"/>
  <cols>
    <col min="1" max="1" width="10.85546875" style="1" customWidth="1"/>
    <col min="2" max="2" width="54.7109375" style="1" customWidth="1"/>
    <col min="3" max="3" width="13" style="1" customWidth="1"/>
    <col min="4" max="4" width="10" style="1" customWidth="1"/>
    <col min="5" max="5" width="13.5703125" style="1" customWidth="1"/>
    <col min="6" max="6" width="19.85546875" style="1" customWidth="1"/>
    <col min="7" max="7" width="9.140625" style="1"/>
    <col min="8" max="8" width="9.5703125" style="1" bestFit="1" customWidth="1"/>
    <col min="9" max="16384" width="9.140625" style="1"/>
  </cols>
  <sheetData>
    <row r="1" spans="1:6" ht="18.75">
      <c r="A1" s="40" t="s">
        <v>0</v>
      </c>
      <c r="B1" s="40"/>
      <c r="C1" s="40"/>
      <c r="D1" s="40"/>
      <c r="E1" s="40"/>
      <c r="F1" s="40"/>
    </row>
    <row r="2" spans="1:6" ht="18.75">
      <c r="A2" s="40" t="s">
        <v>1</v>
      </c>
      <c r="B2" s="40"/>
      <c r="C2" s="40"/>
      <c r="D2" s="40"/>
      <c r="E2" s="40"/>
      <c r="F2" s="40"/>
    </row>
    <row r="3" spans="1:6" ht="57" customHeight="1">
      <c r="A3" s="55" t="s">
        <v>186</v>
      </c>
      <c r="B3" s="56"/>
      <c r="C3" s="56"/>
      <c r="D3" s="56"/>
      <c r="E3" s="56"/>
      <c r="F3" s="57"/>
    </row>
    <row r="4" spans="1:6" ht="15.75">
      <c r="A4" s="29" t="s">
        <v>187</v>
      </c>
      <c r="B4" s="29" t="s">
        <v>188</v>
      </c>
      <c r="C4" s="29" t="s">
        <v>189</v>
      </c>
      <c r="D4" s="29" t="s">
        <v>6</v>
      </c>
      <c r="E4" s="29" t="s">
        <v>7</v>
      </c>
      <c r="F4" s="29" t="s">
        <v>8</v>
      </c>
    </row>
    <row r="5" spans="1:6" s="19" customFormat="1" ht="31.5">
      <c r="A5" s="30">
        <v>1</v>
      </c>
      <c r="B5" s="31" t="s">
        <v>190</v>
      </c>
      <c r="C5" s="29">
        <v>10</v>
      </c>
      <c r="D5" s="29" t="s">
        <v>47</v>
      </c>
      <c r="E5" s="29">
        <v>330.4</v>
      </c>
      <c r="F5" s="29">
        <f>C5*E5</f>
        <v>3304</v>
      </c>
    </row>
    <row r="6" spans="1:6" ht="173.25">
      <c r="A6" s="31" t="s">
        <v>191</v>
      </c>
      <c r="B6" s="31" t="s">
        <v>113</v>
      </c>
      <c r="C6" s="29">
        <v>22.68</v>
      </c>
      <c r="D6" s="29" t="s">
        <v>90</v>
      </c>
      <c r="E6" s="29">
        <v>153.84</v>
      </c>
      <c r="F6" s="29">
        <f t="shared" ref="F6:F13" si="0">C6*E6</f>
        <v>3489.0911999999998</v>
      </c>
    </row>
    <row r="7" spans="1:6" ht="110.25">
      <c r="A7" s="31" t="s">
        <v>192</v>
      </c>
      <c r="B7" s="31" t="s">
        <v>193</v>
      </c>
      <c r="C7" s="31">
        <v>2.13</v>
      </c>
      <c r="D7" s="31" t="s">
        <v>90</v>
      </c>
      <c r="E7" s="31">
        <v>415.58</v>
      </c>
      <c r="F7" s="31">
        <f t="shared" si="0"/>
        <v>885.18539999999996</v>
      </c>
    </row>
    <row r="8" spans="1:6" ht="110.25">
      <c r="A8" s="28" t="s">
        <v>194</v>
      </c>
      <c r="B8" s="28" t="s">
        <v>92</v>
      </c>
      <c r="C8" s="28">
        <v>3.57</v>
      </c>
      <c r="D8" s="28" t="s">
        <v>90</v>
      </c>
      <c r="E8" s="28">
        <v>1438.96</v>
      </c>
      <c r="F8" s="31">
        <f t="shared" si="0"/>
        <v>5137.0871999999999</v>
      </c>
    </row>
    <row r="9" spans="1:6" ht="157.5">
      <c r="A9" s="28" t="s">
        <v>195</v>
      </c>
      <c r="B9" s="28" t="s">
        <v>196</v>
      </c>
      <c r="C9" s="28">
        <v>2.85</v>
      </c>
      <c r="D9" s="28" t="s">
        <v>90</v>
      </c>
      <c r="E9" s="28">
        <v>5444.32</v>
      </c>
      <c r="F9" s="31">
        <f t="shared" si="0"/>
        <v>15516.312</v>
      </c>
    </row>
    <row r="10" spans="1:6" ht="141.75">
      <c r="A10" s="28" t="s">
        <v>197</v>
      </c>
      <c r="B10" s="28" t="s">
        <v>168</v>
      </c>
      <c r="C10" s="28">
        <v>8.5</v>
      </c>
      <c r="D10" s="28" t="s">
        <v>90</v>
      </c>
      <c r="E10" s="28">
        <v>2638.27</v>
      </c>
      <c r="F10" s="31">
        <f t="shared" si="0"/>
        <v>22425.294999999998</v>
      </c>
    </row>
    <row r="11" spans="1:6" ht="110.25">
      <c r="A11" s="28" t="s">
        <v>198</v>
      </c>
      <c r="B11" s="28" t="s">
        <v>199</v>
      </c>
      <c r="C11" s="28">
        <v>49.54</v>
      </c>
      <c r="D11" s="28" t="s">
        <v>95</v>
      </c>
      <c r="E11" s="28">
        <v>242.19</v>
      </c>
      <c r="F11" s="31">
        <f t="shared" si="0"/>
        <v>11998.0926</v>
      </c>
    </row>
    <row r="12" spans="1:6" ht="157.5">
      <c r="A12" s="28" t="s">
        <v>200</v>
      </c>
      <c r="B12" s="28" t="s">
        <v>201</v>
      </c>
      <c r="C12" s="28">
        <v>8.5</v>
      </c>
      <c r="D12" s="28" t="s">
        <v>90</v>
      </c>
      <c r="E12" s="28">
        <v>6092.63</v>
      </c>
      <c r="F12" s="31">
        <f t="shared" si="0"/>
        <v>51787.355000000003</v>
      </c>
    </row>
    <row r="13" spans="1:6" ht="141.75">
      <c r="A13" s="28" t="s">
        <v>202</v>
      </c>
      <c r="B13" s="28" t="s">
        <v>203</v>
      </c>
      <c r="C13" s="28">
        <v>0.71</v>
      </c>
      <c r="D13" s="28" t="s">
        <v>204</v>
      </c>
      <c r="E13" s="28">
        <v>77259.94</v>
      </c>
      <c r="F13" s="31">
        <f t="shared" si="0"/>
        <v>54854.557399999998</v>
      </c>
    </row>
    <row r="14" spans="1:6" ht="15.75">
      <c r="A14" s="28">
        <v>10</v>
      </c>
      <c r="B14" s="28" t="s">
        <v>96</v>
      </c>
      <c r="C14" s="28"/>
      <c r="D14" s="28"/>
      <c r="E14" s="28"/>
      <c r="F14" s="28"/>
    </row>
    <row r="15" spans="1:6" ht="16.5">
      <c r="A15" s="28" t="s">
        <v>97</v>
      </c>
      <c r="B15" s="28" t="s">
        <v>184</v>
      </c>
      <c r="C15" s="28">
        <v>9.7799999999999994</v>
      </c>
      <c r="D15" s="28" t="s">
        <v>175</v>
      </c>
      <c r="E15" s="28">
        <v>790.67</v>
      </c>
      <c r="F15" s="31">
        <f>C15*E15</f>
        <v>7732.7525999999989</v>
      </c>
    </row>
    <row r="16" spans="1:6" ht="16.5">
      <c r="A16" s="28" t="s">
        <v>99</v>
      </c>
      <c r="B16" s="28" t="s">
        <v>205</v>
      </c>
      <c r="C16" s="28">
        <v>2.13</v>
      </c>
      <c r="D16" s="28" t="s">
        <v>175</v>
      </c>
      <c r="E16" s="28">
        <v>437.55</v>
      </c>
      <c r="F16" s="31">
        <f t="shared" ref="F16:F19" si="1">C16*E16</f>
        <v>931.98149999999998</v>
      </c>
    </row>
    <row r="17" spans="1:8" ht="16.5">
      <c r="A17" s="28" t="s">
        <v>101</v>
      </c>
      <c r="B17" s="28" t="s">
        <v>206</v>
      </c>
      <c r="C17" s="28">
        <v>12.07</v>
      </c>
      <c r="D17" s="28" t="s">
        <v>175</v>
      </c>
      <c r="E17" s="28">
        <v>712.09</v>
      </c>
      <c r="F17" s="31">
        <f t="shared" si="1"/>
        <v>8594.926300000001</v>
      </c>
    </row>
    <row r="18" spans="1:8" ht="16.5">
      <c r="A18" s="28" t="s">
        <v>103</v>
      </c>
      <c r="B18" s="28" t="s">
        <v>207</v>
      </c>
      <c r="C18" s="28">
        <v>9.8849999999999998</v>
      </c>
      <c r="D18" s="28" t="s">
        <v>175</v>
      </c>
      <c r="E18" s="28">
        <v>391.4</v>
      </c>
      <c r="F18" s="31">
        <f t="shared" si="1"/>
        <v>3868.9889999999996</v>
      </c>
    </row>
    <row r="19" spans="1:8" ht="16.5">
      <c r="A19" s="28" t="s">
        <v>105</v>
      </c>
      <c r="B19" s="28" t="s">
        <v>106</v>
      </c>
      <c r="C19" s="28">
        <v>22.68</v>
      </c>
      <c r="D19" s="28" t="s">
        <v>175</v>
      </c>
      <c r="E19" s="28">
        <v>177.1</v>
      </c>
      <c r="F19" s="31">
        <f t="shared" si="1"/>
        <v>4016.6279999999997</v>
      </c>
    </row>
    <row r="20" spans="1:8" ht="15.75">
      <c r="A20" s="28"/>
      <c r="B20" s="28" t="s">
        <v>208</v>
      </c>
      <c r="C20" s="28"/>
      <c r="D20" s="28"/>
      <c r="E20" s="28"/>
      <c r="F20" s="31">
        <f>SUM(F5:F19)</f>
        <v>194542.25319999998</v>
      </c>
    </row>
    <row r="23" spans="1:8" s="32" customFormat="1" ht="50.25" customHeight="1">
      <c r="B23" s="58" t="s">
        <v>209</v>
      </c>
      <c r="C23" s="58"/>
      <c r="D23" s="58"/>
      <c r="E23" s="58"/>
      <c r="F23" s="58"/>
      <c r="H23" s="33"/>
    </row>
  </sheetData>
  <mergeCells count="4">
    <mergeCell ref="A1:F1"/>
    <mergeCell ref="A2:F2"/>
    <mergeCell ref="A3:F3"/>
    <mergeCell ref="B23:F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Sheet-01</vt:lpstr>
      <vt:lpstr>Sheet-02</vt:lpstr>
      <vt:lpstr>Sheet-03</vt:lpstr>
      <vt:lpstr>Sheet-04</vt:lpstr>
      <vt:lpstr>Sheet-05</vt:lpstr>
      <vt:lpstr>Sheet-06</vt:lpstr>
      <vt:lpstr>Sheet-07</vt:lpstr>
      <vt:lpstr>Sheet-08</vt:lpstr>
      <vt:lpstr>Sheet-09</vt:lpstr>
      <vt:lpstr>Sheet-10</vt:lpstr>
      <vt:lpstr>Sheet-11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2022-09-01T12:57:32Z</dcterms:created>
  <dcterms:modified xsi:type="dcterms:W3CDTF">2022-12-06T13:25:33Z</dcterms:modified>
</cp:coreProperties>
</file>