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activeTab="4"/>
  </bookViews>
  <sheets>
    <sheet name="Sheet-01" sheetId="4" r:id="rId1"/>
    <sheet name="Sheet-02" sheetId="8" r:id="rId2"/>
    <sheet name="Shee-03" sheetId="9" r:id="rId3"/>
    <sheet name="Sheet-04" sheetId="25" r:id="rId4"/>
    <sheet name="Sheet-05" sheetId="31" r:id="rId5"/>
  </sheets>
  <calcPr calcId="124519"/>
</workbook>
</file>

<file path=xl/calcChain.xml><?xml version="1.0" encoding="utf-8"?>
<calcChain xmlns="http://schemas.openxmlformats.org/spreadsheetml/2006/main">
  <c r="F16" i="31"/>
  <c r="F15"/>
  <c r="F14"/>
  <c r="F13"/>
  <c r="F12"/>
  <c r="F10"/>
  <c r="F9"/>
  <c r="F8"/>
  <c r="F7"/>
  <c r="F6"/>
  <c r="F5"/>
  <c r="F17" s="1"/>
  <c r="F18" s="1"/>
  <c r="F19" s="1"/>
  <c r="F20" s="1"/>
  <c r="F21" s="1"/>
  <c r="F16" i="25" l="1"/>
  <c r="F15"/>
  <c r="F14"/>
  <c r="F13"/>
  <c r="F12"/>
  <c r="F10"/>
  <c r="F9"/>
  <c r="F8"/>
  <c r="F7"/>
  <c r="F6"/>
  <c r="F5"/>
  <c r="F17" s="1"/>
  <c r="F18" s="1"/>
  <c r="F19" s="1"/>
  <c r="F20" s="1"/>
  <c r="F21" s="1"/>
  <c r="F16" i="9" l="1"/>
  <c r="F15"/>
  <c r="F14"/>
  <c r="F13"/>
  <c r="F12"/>
  <c r="F10"/>
  <c r="F9"/>
  <c r="F8"/>
  <c r="F7"/>
  <c r="F6"/>
  <c r="F5"/>
  <c r="F17" s="1"/>
  <c r="F18" s="1"/>
  <c r="F19" s="1"/>
  <c r="F20" s="1"/>
  <c r="F21" s="1"/>
  <c r="F16" i="8"/>
  <c r="F15"/>
  <c r="F14"/>
  <c r="F13"/>
  <c r="F12"/>
  <c r="F10"/>
  <c r="F9"/>
  <c r="F8"/>
  <c r="F7"/>
  <c r="F6"/>
  <c r="F5"/>
  <c r="F17" s="1"/>
  <c r="F18" s="1"/>
  <c r="F19" s="1"/>
  <c r="F20" s="1"/>
  <c r="F21" s="1"/>
  <c r="F21" i="4" l="1"/>
  <c r="F20"/>
  <c r="F19"/>
  <c r="F18"/>
  <c r="F17"/>
  <c r="F13"/>
  <c r="F12"/>
  <c r="F5"/>
  <c r="F22" l="1"/>
  <c r="F23" s="1"/>
  <c r="F24" s="1"/>
  <c r="F25" l="1"/>
  <c r="F26" s="1"/>
</calcChain>
</file>

<file path=xl/sharedStrings.xml><?xml version="1.0" encoding="utf-8"?>
<sst xmlns="http://schemas.openxmlformats.org/spreadsheetml/2006/main" count="239" uniqueCount="93">
  <si>
    <t xml:space="preserve">RANCHI MUNICIPAL CORPORATION,RANCHI
</t>
  </si>
  <si>
    <t>BILL OF QUANTITY</t>
  </si>
  <si>
    <t>Sl No.</t>
  </si>
  <si>
    <t>Particulars or item of works</t>
  </si>
  <si>
    <t>Quantity</t>
  </si>
  <si>
    <t>Unit</t>
  </si>
  <si>
    <t xml:space="preserve">Rate    (in Rs.) </t>
  </si>
  <si>
    <t>Amount   (in Rs.)</t>
  </si>
  <si>
    <t>Providing man days for site clearence before and after the work etc.</t>
  </si>
  <si>
    <t>Each</t>
  </si>
  <si>
    <t>2.  (.J.B.C.D.5.1.1.+5.1.2.)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</si>
  <si>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</si>
  <si>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Cum</t>
  </si>
  <si>
    <t>3       (J.B.C.D.-5.1.10)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</si>
  <si>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t>
  </si>
  <si>
    <t>4       (J.B.C.D.-5.6.8)</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</si>
  <si>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</si>
  <si>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centering and shutring including strutting, propping etc……….</t>
  </si>
  <si>
    <t>M2</t>
  </si>
  <si>
    <t xml:space="preserve">Providing and fixing retroreflected mandatory informatory sign board…………..60X45CM RECTANGLE </t>
  </si>
  <si>
    <t>NOS</t>
  </si>
  <si>
    <t>CARRIAGE</t>
  </si>
  <si>
    <t>SAND-LEAD-49KM</t>
  </si>
  <si>
    <t>M³</t>
  </si>
  <si>
    <t>SAND LOCAL-LEAD-13KM</t>
  </si>
  <si>
    <t>CHIPS-LEAD-22KM</t>
  </si>
  <si>
    <t>BOULDER-LEAD-36KM</t>
  </si>
  <si>
    <t>EARTH-LEAD-1km</t>
  </si>
  <si>
    <t>Total</t>
  </si>
  <si>
    <t>GST 12%</t>
  </si>
  <si>
    <t>TOTAL</t>
  </si>
  <si>
    <t>Add 1% Labour cess</t>
  </si>
  <si>
    <t>GRAND TOTAL</t>
  </si>
  <si>
    <t xml:space="preserve"> NAME OF WORK: CONSTRUCTION OF RCC DRAIN AT CHIROUNDI AKHRA AND SARKARI KUA  WARD-03.</t>
  </si>
  <si>
    <t>6. J.B.C.D.
(5.3.10)</t>
  </si>
  <si>
    <t>Providing R.C.C.M-200 in nominal mix of (1:1.5:3) in foundation with approved quality of stone chips 20mm to 6mm size graded and clean coarse sand of F.M.2.5 to 3 including screening, shuttering,mixing cement concrete in mixer and placing in position, vibrating,striking, curing taxes and royalty all complete as per specification and direction of E/I.</t>
  </si>
  <si>
    <t>7        J.B.C.D.
(5.3.11)</t>
  </si>
  <si>
    <t>Providing  Precast R.C.C M 200 in nominal mix (1:1.5:3) in slab ……..do…..all complete as per specification and direction of E/I.</t>
  </si>
  <si>
    <t>8. 
(5.5.5)</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</si>
  <si>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</si>
  <si>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8 MM 45%</t>
  </si>
  <si>
    <t>MT</t>
  </si>
  <si>
    <t>10 MM 55%</t>
  </si>
  <si>
    <t xml:space="preserve">9. (5.3.17)
</t>
  </si>
  <si>
    <t>10.         JSR RCD (8.4 v)</t>
  </si>
  <si>
    <t>RANCHI MUNICIPAL CORPORATION, RANCHI</t>
  </si>
  <si>
    <t xml:space="preserve">BILL OF QUANTITY </t>
  </si>
  <si>
    <t>Sl. No.</t>
  </si>
  <si>
    <t>Items of work</t>
  </si>
  <si>
    <t>Qnty.</t>
  </si>
  <si>
    <t>Rate</t>
  </si>
  <si>
    <t>Amount</t>
  </si>
  <si>
    <t>Providing labour for cleaning of site as per specification and direction E/I.</t>
  </si>
  <si>
    <t xml:space="preserve">   2
5.1.1 +5.1.2   BCD</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</si>
  <si>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</si>
  <si>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M3</t>
  </si>
  <si>
    <t>3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</si>
  <si>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</si>
  <si>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4
5.6.8</t>
  </si>
  <si>
    <t>Supplying and laying (properly as per design and drawing ) rip-rap with good quality of boulders duty packed including the cost of materials royalty all taxes etc. but excluding the cost of carriage all complete as per specification and direction of E/I.</t>
  </si>
  <si>
    <t xml:space="preserve">5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</si>
  <si>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</si>
  <si>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5.3.17.1</t>
  </si>
  <si>
    <t xml:space="preserve">Centring and shuttering including strutting ,propping etc and removal of form from Foundations,footings,base of column etc </t>
  </si>
  <si>
    <t>Carriage of materials</t>
  </si>
  <si>
    <t>i</t>
  </si>
  <si>
    <t xml:space="preserve"> Sand with lead of 49 km</t>
  </si>
  <si>
    <t>ii</t>
  </si>
  <si>
    <t>Sand local lead 13 km</t>
  </si>
  <si>
    <t>iii</t>
  </si>
  <si>
    <t>Stone chips with lead of 22 km</t>
  </si>
  <si>
    <t>iv</t>
  </si>
  <si>
    <t>Stone Boulder with lead of 36 km</t>
  </si>
  <si>
    <t>v</t>
  </si>
  <si>
    <t>Earth (lead 01 KM)</t>
  </si>
  <si>
    <t>GST (12%)</t>
  </si>
  <si>
    <t>L. CESS (1%)</t>
  </si>
  <si>
    <t>Name of Work :- Construiction of Road near house of Mohan oraon at sraitar behind green park morabadi Under Ward No-02.</t>
  </si>
  <si>
    <t>Name of Work :- Construiction of Road near house of Ganesh lohar vai rateesh chandra jha to merry house at charkhariya gandhi nagar hospital Under Ward No-02.</t>
  </si>
  <si>
    <t>5
5.3.17.1</t>
  </si>
  <si>
    <t>Earth Work Excavation for structure as per technical specification clause 305.1 including setting out ,construction of shoring and brading in foundation trenches complete as per drawing and Technical specification.</t>
  </si>
  <si>
    <t xml:space="preserve">   1
5.1.1 +5.1.2   BCD</t>
  </si>
  <si>
    <t xml:space="preserve">4
5.3.2.1
</t>
  </si>
  <si>
    <t xml:space="preserve"> Sand with lead of 42 km</t>
  </si>
  <si>
    <t>Local Sand with lead of 18 km</t>
  </si>
  <si>
    <t>Stone Boulder with lead of 29 km</t>
  </si>
  <si>
    <t>Stone chips with lead of 15 km</t>
  </si>
  <si>
    <t>Name of Work :- Construction of PCC road Gaurishankar nagar from hanuman temple to Dr. Kalra murmu house vai vinod pradhan house Under Ward No-43.</t>
  </si>
  <si>
    <t>2
5.1.1</t>
  </si>
  <si>
    <t>3
8.6.8</t>
  </si>
  <si>
    <t>6
DSR
2019
16.91</t>
  </si>
  <si>
    <t>Providing and laying factory made chamfered edge cement concrete paver blocks in footpath,parks lawns drive ways or light traffic parking etc, required strength,thickness &amp; size and shape ,made by table vibratory method... do.......E/I.</t>
  </si>
  <si>
    <t>Name of Work :-Construction of PCC Road under ward no-53 near big bridge house of lal saheb house.</t>
  </si>
</sst>
</file>

<file path=xl/styles.xml><?xml version="1.0" encoding="utf-8"?>
<styleSheet xmlns="http://schemas.openxmlformats.org/spreadsheetml/2006/main">
  <numFmts count="2">
    <numFmt numFmtId="164" formatCode="0.000"/>
    <numFmt numFmtId="165" formatCode="0.0"/>
  </numFmts>
  <fonts count="19">
    <font>
      <sz val="11"/>
      <color theme="1"/>
      <name val="Calibri"/>
      <family val="2"/>
      <scheme val="minor"/>
    </font>
    <font>
      <b/>
      <sz val="11"/>
      <color theme="1"/>
      <name val="Calibri"/>
      <family val="2"/>
      <scheme val="minor"/>
    </font>
    <font>
      <b/>
      <sz val="18"/>
      <color theme="1"/>
      <name val="Cambria"/>
      <family val="1"/>
      <scheme val="major"/>
    </font>
    <font>
      <b/>
      <sz val="14"/>
      <color theme="1"/>
      <name val="Calibri"/>
      <family val="2"/>
      <scheme val="minor"/>
    </font>
    <font>
      <b/>
      <sz val="16"/>
      <color theme="1"/>
      <name val="Calibri"/>
      <family val="2"/>
      <scheme val="minor"/>
    </font>
    <font>
      <b/>
      <sz val="12"/>
      <color theme="1"/>
      <name val="Calibri"/>
      <family val="2"/>
      <scheme val="minor"/>
    </font>
    <font>
      <sz val="12"/>
      <color theme="1"/>
      <name val="Calibri"/>
      <family val="2"/>
      <scheme val="minor"/>
    </font>
    <font>
      <sz val="10"/>
      <color theme="1"/>
      <name val="Century"/>
      <family val="1"/>
    </font>
    <font>
      <sz val="12"/>
      <color theme="1"/>
      <name val="Times New Roman"/>
      <family val="1"/>
    </font>
    <font>
      <b/>
      <sz val="12"/>
      <color theme="1"/>
      <name val="Century"/>
      <family val="1"/>
    </font>
    <font>
      <b/>
      <u/>
      <sz val="10"/>
      <color theme="1"/>
      <name val="Century"/>
      <family val="1"/>
    </font>
    <font>
      <b/>
      <sz val="11"/>
      <color theme="1"/>
      <name val="Century"/>
      <family val="1"/>
    </font>
    <font>
      <sz val="11"/>
      <color theme="1"/>
      <name val="Century"/>
      <family val="1"/>
    </font>
    <font>
      <sz val="16"/>
      <color theme="1"/>
      <name val="Calibri"/>
      <family val="2"/>
      <scheme val="minor"/>
    </font>
    <font>
      <b/>
      <u/>
      <sz val="22"/>
      <color theme="1"/>
      <name val="Cambria"/>
      <family val="1"/>
      <scheme val="major"/>
    </font>
    <font>
      <b/>
      <u/>
      <sz val="22"/>
      <color theme="1"/>
      <name val="Calibri"/>
      <family val="2"/>
      <scheme val="minor"/>
    </font>
    <font>
      <b/>
      <sz val="10"/>
      <color theme="1"/>
      <name val="Century"/>
      <family val="1"/>
    </font>
    <font>
      <sz val="8"/>
      <color theme="1"/>
      <name val="Century"/>
      <family val="1"/>
    </font>
    <font>
      <sz val="12"/>
      <color theme="1"/>
      <name val="Century"/>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3">
    <xf numFmtId="0" fontId="0" fillId="0" borderId="0" xfId="0"/>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xf>
    <xf numFmtId="0" fontId="6" fillId="0" borderId="1" xfId="0" applyFont="1" applyBorder="1" applyAlignment="1">
      <alignment vertical="top" wrapText="1"/>
    </xf>
    <xf numFmtId="2"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6" fillId="0" borderId="1" xfId="0" applyFont="1" applyBorder="1" applyAlignment="1">
      <alignment horizontal="lef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2" fontId="8" fillId="0" borderId="1" xfId="0" applyNumberFormat="1" applyFont="1" applyBorder="1" applyAlignment="1">
      <alignment horizontal="center" vertical="center"/>
    </xf>
    <xf numFmtId="2" fontId="8" fillId="0" borderId="1" xfId="0" applyNumberFormat="1" applyFont="1" applyBorder="1" applyAlignment="1">
      <alignment horizontal="center" vertical="center" wrapText="1"/>
    </xf>
    <xf numFmtId="0" fontId="5" fillId="0" borderId="5" xfId="0" applyFont="1" applyBorder="1" applyAlignment="1">
      <alignment horizontal="center" vertical="top" wrapText="1"/>
    </xf>
    <xf numFmtId="0" fontId="6" fillId="0" borderId="5" xfId="0" applyFont="1" applyBorder="1" applyAlignment="1">
      <alignment horizontal="left" vertical="top" wrapText="1"/>
    </xf>
    <xf numFmtId="2" fontId="5" fillId="0" borderId="1" xfId="0" applyNumberFormat="1" applyFont="1" applyBorder="1" applyAlignment="1">
      <alignment horizontal="right"/>
    </xf>
    <xf numFmtId="2" fontId="5" fillId="0" borderId="1" xfId="0" applyNumberFormat="1" applyFont="1" applyBorder="1" applyAlignment="1">
      <alignment horizontal="center"/>
    </xf>
    <xf numFmtId="0" fontId="9" fillId="0" borderId="5" xfId="0" applyFont="1" applyBorder="1" applyAlignment="1">
      <alignment horizontal="center" vertical="top" wrapText="1"/>
    </xf>
    <xf numFmtId="0" fontId="10" fillId="0" borderId="5" xfId="0" applyFont="1" applyBorder="1" applyAlignment="1">
      <alignment horizontal="center" vertical="top" wrapText="1"/>
    </xf>
    <xf numFmtId="16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2" fontId="12" fillId="0" borderId="1" xfId="0" applyNumberFormat="1" applyFont="1" applyBorder="1" applyAlignment="1">
      <alignment horizontal="center" vertical="center" wrapText="1"/>
    </xf>
    <xf numFmtId="0" fontId="5" fillId="0" borderId="1" xfId="0" applyFont="1" applyBorder="1"/>
    <xf numFmtId="0" fontId="6" fillId="0" borderId="1" xfId="0" applyFont="1" applyBorder="1" applyAlignment="1">
      <alignment horizontal="center" vertical="center"/>
    </xf>
    <xf numFmtId="0" fontId="6" fillId="0" borderId="1" xfId="0" applyFont="1" applyBorder="1" applyAlignment="1">
      <alignment horizontal="center" wrapText="1"/>
    </xf>
    <xf numFmtId="2" fontId="3" fillId="0" borderId="1" xfId="0" applyNumberFormat="1" applyFont="1" applyBorder="1" applyAlignment="1">
      <alignment horizontal="center" vertical="center"/>
    </xf>
    <xf numFmtId="0" fontId="5" fillId="0" borderId="0" xfId="0" applyFont="1" applyAlignment="1">
      <alignment horizontal="center" vertical="center"/>
    </xf>
    <xf numFmtId="0" fontId="6" fillId="0" borderId="0" xfId="0" applyFont="1"/>
    <xf numFmtId="0" fontId="6" fillId="0" borderId="0" xfId="0" applyFont="1" applyAlignment="1">
      <alignment horizontal="center"/>
    </xf>
    <xf numFmtId="0" fontId="4" fillId="0" borderId="0" xfId="0" applyFont="1" applyAlignment="1">
      <alignment horizontal="center" vertical="center"/>
    </xf>
    <xf numFmtId="0" fontId="13" fillId="0" borderId="0" xfId="0" applyFont="1"/>
    <xf numFmtId="0" fontId="5" fillId="0" borderId="0" xfId="0" applyFont="1"/>
    <xf numFmtId="2" fontId="0" fillId="0" borderId="0" xfId="0" applyNumberFormat="1"/>
    <xf numFmtId="0" fontId="5" fillId="0" borderId="1" xfId="0" applyFont="1" applyBorder="1" applyAlignment="1">
      <alignment vertical="center" wrapText="1"/>
    </xf>
    <xf numFmtId="0" fontId="5" fillId="0" borderId="1" xfId="0" applyFont="1" applyBorder="1" applyAlignment="1">
      <alignment horizontal="center" wrapText="1"/>
    </xf>
    <xf numFmtId="0" fontId="9" fillId="0" borderId="1" xfId="0" applyFont="1" applyBorder="1" applyAlignment="1">
      <alignment horizontal="center" vertical="top" wrapText="1"/>
    </xf>
    <xf numFmtId="0" fontId="6" fillId="0" borderId="1" xfId="0" applyFont="1" applyBorder="1" applyAlignment="1">
      <alignment wrapText="1"/>
    </xf>
    <xf numFmtId="0" fontId="12" fillId="0" borderId="1" xfId="0" applyFont="1" applyBorder="1" applyAlignment="1">
      <alignment horizontal="left" vertical="top" wrapText="1"/>
    </xf>
    <xf numFmtId="0" fontId="7" fillId="0" borderId="1" xfId="0" applyFont="1" applyBorder="1" applyAlignment="1">
      <alignment horizontal="left" vertical="top" wrapText="1"/>
    </xf>
    <xf numFmtId="165" fontId="16"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2" fontId="17" fillId="0" borderId="1" xfId="0" applyNumberFormat="1" applyFont="1" applyBorder="1" applyAlignment="1">
      <alignment horizontal="center" vertical="center" wrapText="1"/>
    </xf>
    <xf numFmtId="0" fontId="7" fillId="0" borderId="5" xfId="0" applyFont="1" applyBorder="1" applyAlignment="1">
      <alignment horizontal="left" vertical="top" wrapText="1"/>
    </xf>
    <xf numFmtId="164" fontId="16" fillId="0" borderId="1" xfId="0" applyNumberFormat="1" applyFont="1" applyBorder="1" applyAlignment="1">
      <alignment horizontal="center" vertical="top" wrapText="1"/>
    </xf>
    <xf numFmtId="0" fontId="16" fillId="0" borderId="1" xfId="0" applyFont="1" applyBorder="1" applyAlignment="1">
      <alignment horizontal="center" vertical="top" wrapText="1"/>
    </xf>
    <xf numFmtId="0" fontId="18" fillId="0" borderId="1" xfId="0" applyFont="1" applyBorder="1" applyAlignment="1">
      <alignment horizontal="center" vertical="center" wrapText="1"/>
    </xf>
    <xf numFmtId="0" fontId="1" fillId="0" borderId="0" xfId="0" applyFont="1" applyAlignment="1">
      <alignment horizontal="center" vertical="center"/>
    </xf>
    <xf numFmtId="1" fontId="1" fillId="0" borderId="7"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2" fontId="1" fillId="0" borderId="1" xfId="0" applyNumberFormat="1" applyFont="1" applyBorder="1" applyAlignment="1">
      <alignment horizontal="center" vertical="center"/>
    </xf>
    <xf numFmtId="2" fontId="11"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xf>
    <xf numFmtId="2" fontId="1" fillId="0" borderId="7" xfId="0" applyNumberFormat="1"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left" vertical="top" wrapText="1"/>
    </xf>
    <xf numFmtId="0" fontId="14" fillId="0" borderId="6" xfId="0" applyFont="1" applyBorder="1" applyAlignment="1">
      <alignment horizontal="center" vertical="top" wrapText="1"/>
    </xf>
    <xf numFmtId="0" fontId="15" fillId="0" borderId="6" xfId="0" applyFont="1" applyBorder="1" applyAlignment="1">
      <alignment horizontal="center" vertical="top" wrapText="1"/>
    </xf>
    <xf numFmtId="0" fontId="2" fillId="0" borderId="3" xfId="0" applyFont="1" applyBorder="1" applyAlignment="1">
      <alignment horizontal="center" vertical="top"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61"/>
  <sheetViews>
    <sheetView workbookViewId="0">
      <selection activeCell="A3" sqref="A3:F3"/>
    </sheetView>
  </sheetViews>
  <sheetFormatPr defaultRowHeight="15"/>
  <cols>
    <col min="1" max="1" width="9" customWidth="1"/>
    <col min="2" max="2" width="46.28515625" customWidth="1"/>
    <col min="3" max="3" width="11.7109375" customWidth="1"/>
    <col min="4" max="4" width="7.7109375" bestFit="1" customWidth="1"/>
    <col min="5" max="5" width="14.28515625" customWidth="1"/>
    <col min="6" max="6" width="16.7109375" customWidth="1"/>
  </cols>
  <sheetData>
    <row r="1" spans="1:6" ht="28.5">
      <c r="A1" s="69" t="s">
        <v>0</v>
      </c>
      <c r="B1" s="70"/>
      <c r="C1" s="70"/>
      <c r="D1" s="70"/>
      <c r="E1" s="70"/>
      <c r="F1" s="70"/>
    </row>
    <row r="2" spans="1:6" ht="22.5">
      <c r="A2" s="71" t="s">
        <v>1</v>
      </c>
      <c r="B2" s="71"/>
      <c r="C2" s="71"/>
      <c r="D2" s="71"/>
      <c r="E2" s="71"/>
      <c r="F2" s="71"/>
    </row>
    <row r="3" spans="1:6" ht="27" customHeight="1">
      <c r="A3" s="68" t="s">
        <v>33</v>
      </c>
      <c r="B3" s="68"/>
      <c r="C3" s="68"/>
      <c r="D3" s="68"/>
      <c r="E3" s="68"/>
      <c r="F3" s="68"/>
    </row>
    <row r="4" spans="1:6" ht="31.5">
      <c r="A4" s="1" t="s">
        <v>2</v>
      </c>
      <c r="B4" s="2" t="s">
        <v>3</v>
      </c>
      <c r="C4" s="3" t="s">
        <v>4</v>
      </c>
      <c r="D4" s="4" t="s">
        <v>5</v>
      </c>
      <c r="E4" s="37" t="s">
        <v>6</v>
      </c>
      <c r="F4" s="38" t="s">
        <v>7</v>
      </c>
    </row>
    <row r="5" spans="1:6" ht="31.5">
      <c r="A5" s="5">
        <v>1</v>
      </c>
      <c r="B5" s="6" t="s">
        <v>8</v>
      </c>
      <c r="C5" s="7">
        <v>5</v>
      </c>
      <c r="D5" s="7" t="s">
        <v>9</v>
      </c>
      <c r="E5" s="7">
        <v>330.4</v>
      </c>
      <c r="F5" s="7">
        <f>PRODUCT(C5,E5)</f>
        <v>1652</v>
      </c>
    </row>
    <row r="6" spans="1:6" ht="173.25">
      <c r="A6" s="5" t="s">
        <v>10</v>
      </c>
      <c r="B6" s="8" t="s">
        <v>11</v>
      </c>
      <c r="C6" s="7">
        <v>103.78749999999999</v>
      </c>
      <c r="D6" s="9" t="s">
        <v>12</v>
      </c>
      <c r="E6" s="7">
        <v>153.84</v>
      </c>
      <c r="F6" s="7">
        <v>15966.669</v>
      </c>
    </row>
    <row r="7" spans="1:6" ht="126">
      <c r="A7" s="5" t="s">
        <v>13</v>
      </c>
      <c r="B7" s="10" t="s">
        <v>14</v>
      </c>
      <c r="C7" s="7">
        <v>8.1937499999999996</v>
      </c>
      <c r="D7" s="9" t="s">
        <v>12</v>
      </c>
      <c r="E7" s="7">
        <v>415.58</v>
      </c>
      <c r="F7" s="7">
        <v>3405.1586249999996</v>
      </c>
    </row>
    <row r="8" spans="1:6" ht="94.5">
      <c r="A8" s="5" t="s">
        <v>15</v>
      </c>
      <c r="B8" s="11" t="s">
        <v>16</v>
      </c>
      <c r="C8" s="7">
        <v>13.65625</v>
      </c>
      <c r="D8" s="9" t="s">
        <v>12</v>
      </c>
      <c r="E8" s="7">
        <v>1438.96</v>
      </c>
      <c r="F8" s="7">
        <v>19650.797500000001</v>
      </c>
    </row>
    <row r="9" spans="1:6" ht="141.75">
      <c r="A9" s="5" t="s">
        <v>34</v>
      </c>
      <c r="B9" s="40" t="s">
        <v>35</v>
      </c>
      <c r="C9" s="7">
        <v>33.637499999999996</v>
      </c>
      <c r="D9" s="7" t="s">
        <v>12</v>
      </c>
      <c r="E9" s="7">
        <v>5891.97</v>
      </c>
      <c r="F9" s="7">
        <v>198191.14087499998</v>
      </c>
    </row>
    <row r="10" spans="1:6" ht="47.25">
      <c r="A10" s="5" t="s">
        <v>36</v>
      </c>
      <c r="B10" s="41" t="s">
        <v>37</v>
      </c>
      <c r="C10" s="7">
        <v>12.937499999999998</v>
      </c>
      <c r="D10" s="7" t="s">
        <v>12</v>
      </c>
      <c r="E10" s="7">
        <v>6092.63</v>
      </c>
      <c r="F10" s="7">
        <v>78823.400624999995</v>
      </c>
    </row>
    <row r="11" spans="1:6" ht="89.25">
      <c r="A11" s="39" t="s">
        <v>38</v>
      </c>
      <c r="B11" s="42" t="s">
        <v>39</v>
      </c>
      <c r="C11" s="43"/>
      <c r="D11" s="44"/>
      <c r="E11" s="12"/>
      <c r="F11" s="45"/>
    </row>
    <row r="12" spans="1:6" ht="15.75">
      <c r="A12" s="20"/>
      <c r="B12" s="46" t="s">
        <v>40</v>
      </c>
      <c r="C12" s="47">
        <v>2.2207891499999999</v>
      </c>
      <c r="D12" s="48" t="s">
        <v>41</v>
      </c>
      <c r="E12" s="49">
        <v>79086.94</v>
      </c>
      <c r="F12" s="7">
        <f t="shared" ref="F12:F13" si="0">C12*E12</f>
        <v>175635.41825870099</v>
      </c>
    </row>
    <row r="13" spans="1:6" ht="15.75">
      <c r="A13" s="20"/>
      <c r="B13" s="46" t="s">
        <v>42</v>
      </c>
      <c r="C13" s="47">
        <v>2.7142978499999999</v>
      </c>
      <c r="D13" s="48" t="s">
        <v>41</v>
      </c>
      <c r="E13" s="49">
        <v>77259.94</v>
      </c>
      <c r="F13" s="7">
        <f t="shared" si="0"/>
        <v>209706.48903312901</v>
      </c>
    </row>
    <row r="14" spans="1:6" ht="47.25">
      <c r="A14" s="5" t="s">
        <v>43</v>
      </c>
      <c r="B14" s="13" t="s">
        <v>17</v>
      </c>
      <c r="C14" s="14">
        <v>396.75</v>
      </c>
      <c r="D14" s="14" t="s">
        <v>18</v>
      </c>
      <c r="E14" s="14">
        <v>184.61</v>
      </c>
      <c r="F14" s="15">
        <v>73244.017500000002</v>
      </c>
    </row>
    <row r="15" spans="1:6" ht="47.25">
      <c r="A15" s="16" t="s">
        <v>44</v>
      </c>
      <c r="B15" s="17" t="s">
        <v>19</v>
      </c>
      <c r="C15" s="18">
        <v>2</v>
      </c>
      <c r="D15" s="19" t="s">
        <v>20</v>
      </c>
      <c r="E15" s="7">
        <v>4303</v>
      </c>
      <c r="F15" s="7">
        <v>8606</v>
      </c>
    </row>
    <row r="16" spans="1:6" ht="15.75">
      <c r="A16" s="20">
        <v>11</v>
      </c>
      <c r="B16" s="21" t="s">
        <v>21</v>
      </c>
      <c r="C16" s="22"/>
      <c r="D16" s="23"/>
      <c r="E16" s="24"/>
      <c r="F16" s="25"/>
    </row>
    <row r="17" spans="1:6" ht="15.75">
      <c r="A17" s="26"/>
      <c r="B17" s="27" t="s">
        <v>22</v>
      </c>
      <c r="C17" s="7">
        <v>20.027249999999999</v>
      </c>
      <c r="D17" s="7" t="s">
        <v>23</v>
      </c>
      <c r="E17" s="7">
        <v>786.44</v>
      </c>
      <c r="F17" s="7">
        <f t="shared" ref="F17:F21" si="1">PRODUCT(C17:E17)</f>
        <v>15750.23049</v>
      </c>
    </row>
    <row r="18" spans="1:6" ht="15.75">
      <c r="A18" s="26"/>
      <c r="B18" s="27" t="s">
        <v>24</v>
      </c>
      <c r="C18" s="7">
        <v>8.1937499999999996</v>
      </c>
      <c r="D18" s="7" t="s">
        <v>23</v>
      </c>
      <c r="E18" s="7">
        <v>319.88</v>
      </c>
      <c r="F18" s="7">
        <f t="shared" si="1"/>
        <v>2621.0167499999998</v>
      </c>
    </row>
    <row r="19" spans="1:6" ht="15.75">
      <c r="A19" s="26"/>
      <c r="B19" s="7" t="s">
        <v>25</v>
      </c>
      <c r="C19" s="7">
        <v>40.054499999999997</v>
      </c>
      <c r="D19" s="7" t="s">
        <v>23</v>
      </c>
      <c r="E19" s="7">
        <v>436.52</v>
      </c>
      <c r="F19" s="7">
        <f t="shared" si="1"/>
        <v>17484.590339999999</v>
      </c>
    </row>
    <row r="20" spans="1:6" ht="15.75">
      <c r="A20" s="26"/>
      <c r="B20" s="7" t="s">
        <v>26</v>
      </c>
      <c r="C20" s="7">
        <v>13.65625</v>
      </c>
      <c r="D20" s="7" t="s">
        <v>23</v>
      </c>
      <c r="E20" s="7">
        <v>721.18</v>
      </c>
      <c r="F20" s="7">
        <f t="shared" si="1"/>
        <v>9848.6143749999992</v>
      </c>
    </row>
    <row r="21" spans="1:6" ht="15.75">
      <c r="A21" s="26"/>
      <c r="B21" s="28" t="s">
        <v>27</v>
      </c>
      <c r="C21" s="7">
        <v>103.65</v>
      </c>
      <c r="D21" s="7" t="s">
        <v>23</v>
      </c>
      <c r="E21" s="9">
        <v>177.1</v>
      </c>
      <c r="F21" s="7">
        <f t="shared" si="1"/>
        <v>18356.415000000001</v>
      </c>
    </row>
    <row r="22" spans="1:6" ht="18.75">
      <c r="A22" s="26"/>
      <c r="B22" s="26"/>
      <c r="C22" s="65" t="s">
        <v>28</v>
      </c>
      <c r="D22" s="66"/>
      <c r="E22" s="67"/>
      <c r="F22" s="29">
        <f>SUM(F5:F21)</f>
        <v>848941.95837182994</v>
      </c>
    </row>
    <row r="23" spans="1:6" ht="18.75">
      <c r="A23" s="26"/>
      <c r="B23" s="26"/>
      <c r="C23" s="65" t="s">
        <v>29</v>
      </c>
      <c r="D23" s="66"/>
      <c r="E23" s="67"/>
      <c r="F23" s="29">
        <f>F22*12%</f>
        <v>101873.0350046196</v>
      </c>
    </row>
    <row r="24" spans="1:6" ht="18.75">
      <c r="A24" s="26"/>
      <c r="B24" s="26"/>
      <c r="C24" s="65" t="s">
        <v>30</v>
      </c>
      <c r="D24" s="66"/>
      <c r="E24" s="67"/>
      <c r="F24" s="29">
        <f>F22+F23</f>
        <v>950814.99337644957</v>
      </c>
    </row>
    <row r="25" spans="1:6" ht="18.75">
      <c r="A25" s="26"/>
      <c r="B25" s="26"/>
      <c r="C25" s="65" t="s">
        <v>31</v>
      </c>
      <c r="D25" s="66"/>
      <c r="E25" s="67"/>
      <c r="F25" s="29">
        <f>PRODUCT(F24,0.01)</f>
        <v>9508.1499337644964</v>
      </c>
    </row>
    <row r="26" spans="1:6" ht="18.75">
      <c r="A26" s="26"/>
      <c r="B26" s="26"/>
      <c r="C26" s="65" t="s">
        <v>32</v>
      </c>
      <c r="D26" s="66"/>
      <c r="E26" s="67"/>
      <c r="F26" s="29">
        <f>SUM(F24:F25)</f>
        <v>960323.14331021404</v>
      </c>
    </row>
    <row r="27" spans="1:6" ht="15.75">
      <c r="A27" s="30"/>
      <c r="B27" s="31"/>
      <c r="C27" s="31"/>
      <c r="D27" s="31"/>
      <c r="E27" s="31"/>
      <c r="F27" s="31"/>
    </row>
    <row r="28" spans="1:6" ht="15.75">
      <c r="A28" s="30"/>
      <c r="B28" s="31"/>
      <c r="C28" s="31"/>
      <c r="D28" s="31"/>
      <c r="E28" s="32"/>
      <c r="F28" s="31"/>
    </row>
    <row r="29" spans="1:6" ht="21">
      <c r="A29" s="30"/>
      <c r="B29" s="33"/>
      <c r="C29" s="34"/>
      <c r="D29" s="34"/>
      <c r="E29" s="34"/>
      <c r="F29" s="33"/>
    </row>
    <row r="30" spans="1:6" ht="21">
      <c r="A30" s="30"/>
      <c r="B30" s="33"/>
      <c r="C30" s="34"/>
      <c r="D30" s="34"/>
      <c r="E30" s="34"/>
      <c r="F30" s="33"/>
    </row>
    <row r="31" spans="1:6" ht="15.75">
      <c r="A31" s="35"/>
      <c r="C31" s="36"/>
      <c r="D31" s="36"/>
      <c r="E31" s="36"/>
      <c r="F31" s="36"/>
    </row>
    <row r="32" spans="1:6" ht="15.75">
      <c r="A32" s="35"/>
      <c r="C32" s="36"/>
      <c r="D32" s="36"/>
      <c r="E32" s="36"/>
      <c r="F32" s="36"/>
    </row>
    <row r="33" spans="1:6" ht="15.75">
      <c r="A33" s="35"/>
      <c r="C33" s="36"/>
      <c r="D33" s="36"/>
      <c r="E33" s="36"/>
      <c r="F33" s="36"/>
    </row>
    <row r="34" spans="1:6" ht="15.75">
      <c r="A34" s="35"/>
      <c r="C34" s="36"/>
      <c r="D34" s="36"/>
      <c r="E34" s="36"/>
      <c r="F34" s="36"/>
    </row>
    <row r="35" spans="1:6" ht="15.75">
      <c r="A35" s="35"/>
      <c r="C35" s="36"/>
      <c r="D35" s="36"/>
      <c r="E35" s="36"/>
      <c r="F35" s="36"/>
    </row>
    <row r="36" spans="1:6" ht="15.75">
      <c r="A36" s="35"/>
      <c r="C36" s="36"/>
      <c r="D36" s="36"/>
      <c r="E36" s="36"/>
      <c r="F36" s="36"/>
    </row>
    <row r="37" spans="1:6" ht="15.75">
      <c r="A37" s="35"/>
      <c r="C37" s="36"/>
      <c r="D37" s="36"/>
      <c r="E37" s="36"/>
      <c r="F37" s="36"/>
    </row>
    <row r="38" spans="1:6" ht="15.75">
      <c r="A38" s="35"/>
      <c r="C38" s="36"/>
      <c r="D38" s="36"/>
      <c r="E38" s="36"/>
      <c r="F38" s="36"/>
    </row>
    <row r="39" spans="1:6" ht="15.75">
      <c r="A39" s="35"/>
      <c r="C39" s="36"/>
      <c r="D39" s="36"/>
      <c r="E39" s="36"/>
      <c r="F39" s="36"/>
    </row>
    <row r="40" spans="1:6" ht="15.75">
      <c r="A40" s="35"/>
      <c r="C40" s="36"/>
      <c r="D40" s="36"/>
      <c r="E40" s="36"/>
      <c r="F40" s="36"/>
    </row>
    <row r="41" spans="1:6">
      <c r="C41" s="36"/>
      <c r="D41" s="36"/>
      <c r="E41" s="36"/>
      <c r="F41" s="36"/>
    </row>
    <row r="42" spans="1:6">
      <c r="C42" s="36"/>
      <c r="D42" s="36"/>
      <c r="E42" s="36"/>
      <c r="F42" s="36"/>
    </row>
    <row r="43" spans="1:6">
      <c r="C43" s="36"/>
      <c r="D43" s="36"/>
      <c r="E43" s="36"/>
      <c r="F43" s="36"/>
    </row>
    <row r="44" spans="1:6">
      <c r="C44" s="36"/>
      <c r="D44" s="36"/>
      <c r="E44" s="36"/>
      <c r="F44" s="36"/>
    </row>
    <row r="45" spans="1:6">
      <c r="C45" s="36"/>
      <c r="D45" s="36"/>
      <c r="E45" s="36"/>
      <c r="F45" s="36"/>
    </row>
    <row r="46" spans="1:6">
      <c r="C46" s="36"/>
      <c r="D46" s="36"/>
      <c r="E46" s="36"/>
      <c r="F46" s="36"/>
    </row>
    <row r="47" spans="1:6">
      <c r="C47" s="36"/>
      <c r="D47" s="36"/>
      <c r="E47" s="36"/>
      <c r="F47" s="36"/>
    </row>
    <row r="48" spans="1:6">
      <c r="C48" s="36"/>
      <c r="D48" s="36"/>
      <c r="E48" s="36"/>
      <c r="F48" s="36"/>
    </row>
    <row r="49" spans="3:6">
      <c r="C49" s="36"/>
      <c r="D49" s="36"/>
      <c r="E49" s="36"/>
      <c r="F49" s="36"/>
    </row>
    <row r="50" spans="3:6">
      <c r="C50" s="36"/>
      <c r="D50" s="36"/>
      <c r="E50" s="36"/>
      <c r="F50" s="36"/>
    </row>
    <row r="51" spans="3:6">
      <c r="C51" s="36"/>
      <c r="D51" s="36"/>
      <c r="E51" s="36"/>
      <c r="F51" s="36"/>
    </row>
    <row r="52" spans="3:6">
      <c r="C52" s="36"/>
      <c r="D52" s="36"/>
      <c r="E52" s="36"/>
      <c r="F52" s="36"/>
    </row>
    <row r="53" spans="3:6">
      <c r="C53" s="36"/>
      <c r="D53" s="36"/>
      <c r="E53" s="36"/>
      <c r="F53" s="36"/>
    </row>
    <row r="54" spans="3:6">
      <c r="C54" s="36"/>
      <c r="D54" s="36"/>
      <c r="E54" s="36"/>
      <c r="F54" s="36"/>
    </row>
    <row r="55" spans="3:6">
      <c r="C55" s="36"/>
      <c r="D55" s="36"/>
      <c r="E55" s="36"/>
      <c r="F55" s="36"/>
    </row>
    <row r="56" spans="3:6">
      <c r="C56" s="36"/>
      <c r="D56" s="36"/>
      <c r="E56" s="36"/>
      <c r="F56" s="36"/>
    </row>
    <row r="57" spans="3:6">
      <c r="C57" s="36"/>
      <c r="D57" s="36"/>
      <c r="E57" s="36"/>
      <c r="F57" s="36"/>
    </row>
    <row r="58" spans="3:6">
      <c r="C58" s="36"/>
      <c r="D58" s="36"/>
      <c r="E58" s="36"/>
      <c r="F58" s="36"/>
    </row>
    <row r="59" spans="3:6">
      <c r="C59" s="36"/>
      <c r="D59" s="36"/>
      <c r="E59" s="36"/>
      <c r="F59" s="36"/>
    </row>
    <row r="60" spans="3:6">
      <c r="C60" s="36"/>
      <c r="D60" s="36"/>
      <c r="E60" s="36"/>
      <c r="F60" s="36"/>
    </row>
    <row r="61" spans="3:6">
      <c r="C61" s="36"/>
      <c r="D61" s="36"/>
      <c r="E61" s="36"/>
      <c r="F61" s="36"/>
    </row>
  </sheetData>
  <mergeCells count="8">
    <mergeCell ref="C25:E25"/>
    <mergeCell ref="C26:E26"/>
    <mergeCell ref="A1:F1"/>
    <mergeCell ref="A2:F2"/>
    <mergeCell ref="A3:F3"/>
    <mergeCell ref="C22:E22"/>
    <mergeCell ref="C23:E23"/>
    <mergeCell ref="C24:E24"/>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57"/>
    <col min="2" max="2" width="45.28515625" style="58" customWidth="1"/>
    <col min="3" max="3" width="9.28515625" style="50" customWidth="1"/>
    <col min="4" max="4" width="9.140625" style="59"/>
    <col min="5" max="5" width="9.7109375" style="50" bestFit="1" customWidth="1"/>
    <col min="6" max="6" width="16.42578125" style="60" customWidth="1"/>
    <col min="7" max="16384" width="9.140625" style="50"/>
  </cols>
  <sheetData>
    <row r="1" spans="1:6" ht="18.75">
      <c r="A1" s="72" t="s">
        <v>45</v>
      </c>
      <c r="B1" s="72"/>
      <c r="C1" s="72"/>
      <c r="D1" s="72"/>
      <c r="E1" s="72"/>
      <c r="F1" s="72"/>
    </row>
    <row r="2" spans="1:6" ht="18.75">
      <c r="A2" s="72" t="s">
        <v>46</v>
      </c>
      <c r="B2" s="72"/>
      <c r="C2" s="72"/>
      <c r="D2" s="72"/>
      <c r="E2" s="72"/>
      <c r="F2" s="72"/>
    </row>
    <row r="3" spans="1:6" ht="62.25" customHeight="1">
      <c r="A3" s="76" t="s">
        <v>77</v>
      </c>
      <c r="B3" s="76"/>
      <c r="C3" s="76"/>
      <c r="D3" s="76"/>
      <c r="E3" s="76"/>
      <c r="F3" s="76"/>
    </row>
    <row r="4" spans="1:6">
      <c r="A4" s="23" t="s">
        <v>47</v>
      </c>
      <c r="B4" s="23" t="s">
        <v>48</v>
      </c>
      <c r="C4" s="23" t="s">
        <v>49</v>
      </c>
      <c r="D4" s="23" t="s">
        <v>5</v>
      </c>
      <c r="E4" s="23" t="s">
        <v>50</v>
      </c>
      <c r="F4" s="23" t="s">
        <v>51</v>
      </c>
    </row>
    <row r="5" spans="1:6" ht="30">
      <c r="A5" s="51">
        <v>1</v>
      </c>
      <c r="B5" s="52" t="s">
        <v>52</v>
      </c>
      <c r="C5" s="52">
        <v>1</v>
      </c>
      <c r="D5" s="52" t="s">
        <v>9</v>
      </c>
      <c r="E5" s="52">
        <v>330.4</v>
      </c>
      <c r="F5" s="52">
        <f>C5*E5</f>
        <v>330.4</v>
      </c>
    </row>
    <row r="6" spans="1:6" ht="120">
      <c r="A6" s="51" t="s">
        <v>53</v>
      </c>
      <c r="B6" s="52" t="s">
        <v>54</v>
      </c>
      <c r="C6" s="52">
        <v>38.06</v>
      </c>
      <c r="D6" s="52" t="s">
        <v>55</v>
      </c>
      <c r="E6" s="52">
        <v>153.84</v>
      </c>
      <c r="F6" s="52">
        <f t="shared" ref="F6:F10" si="0">C6*E6</f>
        <v>5855.1504000000004</v>
      </c>
    </row>
    <row r="7" spans="1:6" ht="105">
      <c r="A7" s="52" t="s">
        <v>56</v>
      </c>
      <c r="B7" s="52" t="s">
        <v>57</v>
      </c>
      <c r="C7" s="52">
        <v>11.42</v>
      </c>
      <c r="D7" s="52" t="s">
        <v>55</v>
      </c>
      <c r="E7" s="52">
        <v>415.58</v>
      </c>
      <c r="F7" s="52">
        <f t="shared" si="0"/>
        <v>4745.9236000000001</v>
      </c>
    </row>
    <row r="8" spans="1:6" ht="90">
      <c r="A8" s="52" t="s">
        <v>58</v>
      </c>
      <c r="B8" s="52" t="s">
        <v>59</v>
      </c>
      <c r="C8" s="52">
        <v>19</v>
      </c>
      <c r="D8" s="52" t="s">
        <v>55</v>
      </c>
      <c r="E8" s="52">
        <v>1438.96</v>
      </c>
      <c r="F8" s="52">
        <f t="shared" si="0"/>
        <v>27340.240000000002</v>
      </c>
    </row>
    <row r="9" spans="1:6" ht="135">
      <c r="A9" s="52" t="s">
        <v>60</v>
      </c>
      <c r="B9" s="52" t="s">
        <v>61</v>
      </c>
      <c r="C9" s="52">
        <v>19.690000000000001</v>
      </c>
      <c r="D9" s="52" t="s">
        <v>55</v>
      </c>
      <c r="E9" s="52">
        <v>4858.76</v>
      </c>
      <c r="F9" s="52">
        <f t="shared" si="0"/>
        <v>95668.984400000016</v>
      </c>
    </row>
    <row r="10" spans="1:6" ht="45">
      <c r="A10" s="52" t="s">
        <v>62</v>
      </c>
      <c r="B10" s="52" t="s">
        <v>63</v>
      </c>
      <c r="C10" s="52">
        <v>10.5</v>
      </c>
      <c r="D10" s="52" t="s">
        <v>18</v>
      </c>
      <c r="E10" s="52">
        <v>184.61</v>
      </c>
      <c r="F10" s="52">
        <f t="shared" si="0"/>
        <v>1938.4050000000002</v>
      </c>
    </row>
    <row r="11" spans="1:6">
      <c r="A11" s="53">
        <v>7</v>
      </c>
      <c r="B11" s="52" t="s">
        <v>64</v>
      </c>
      <c r="C11" s="52"/>
      <c r="D11" s="52"/>
      <c r="E11" s="52"/>
      <c r="F11" s="52"/>
    </row>
    <row r="12" spans="1:6">
      <c r="A12" s="54" t="s">
        <v>65</v>
      </c>
      <c r="B12" s="52" t="s">
        <v>66</v>
      </c>
      <c r="C12" s="52">
        <v>8.4700000000000006</v>
      </c>
      <c r="D12" s="52" t="s">
        <v>55</v>
      </c>
      <c r="E12" s="52">
        <v>786.44</v>
      </c>
      <c r="F12" s="52">
        <f t="shared" ref="F12:F16" si="1">C12*E12</f>
        <v>6661.1468000000013</v>
      </c>
    </row>
    <row r="13" spans="1:6">
      <c r="A13" s="54" t="s">
        <v>67</v>
      </c>
      <c r="B13" s="52" t="s">
        <v>68</v>
      </c>
      <c r="C13" s="52">
        <v>11.42</v>
      </c>
      <c r="D13" s="52" t="s">
        <v>55</v>
      </c>
      <c r="E13" s="52">
        <v>319.88</v>
      </c>
      <c r="F13" s="52">
        <f t="shared" si="1"/>
        <v>3653.0295999999998</v>
      </c>
    </row>
    <row r="14" spans="1:6">
      <c r="A14" s="54" t="s">
        <v>69</v>
      </c>
      <c r="B14" s="52" t="s">
        <v>70</v>
      </c>
      <c r="C14" s="52">
        <v>16.93</v>
      </c>
      <c r="D14" s="52" t="s">
        <v>55</v>
      </c>
      <c r="E14" s="52">
        <v>436.52</v>
      </c>
      <c r="F14" s="52">
        <f>C14*E14</f>
        <v>7390.2835999999998</v>
      </c>
    </row>
    <row r="15" spans="1:6">
      <c r="A15" s="54" t="s">
        <v>71</v>
      </c>
      <c r="B15" s="52" t="s">
        <v>72</v>
      </c>
      <c r="C15" s="52">
        <v>19.03</v>
      </c>
      <c r="D15" s="52" t="s">
        <v>55</v>
      </c>
      <c r="E15" s="52">
        <v>721.18</v>
      </c>
      <c r="F15" s="52">
        <f t="shared" si="1"/>
        <v>13724.055399999999</v>
      </c>
    </row>
    <row r="16" spans="1:6">
      <c r="A16" s="54" t="s">
        <v>73</v>
      </c>
      <c r="B16" s="52" t="s">
        <v>74</v>
      </c>
      <c r="C16" s="52">
        <v>38.06</v>
      </c>
      <c r="D16" s="52" t="s">
        <v>55</v>
      </c>
      <c r="E16" s="52">
        <v>177.1</v>
      </c>
      <c r="F16" s="52">
        <f t="shared" si="1"/>
        <v>6740.4260000000004</v>
      </c>
    </row>
    <row r="17" spans="1:6">
      <c r="A17" s="52"/>
      <c r="B17" s="52"/>
      <c r="C17" s="52"/>
      <c r="D17" s="52"/>
      <c r="E17" s="52" t="s">
        <v>30</v>
      </c>
      <c r="F17" s="52">
        <f>SUM(F5:F16)</f>
        <v>174048.04480000003</v>
      </c>
    </row>
    <row r="18" spans="1:6" ht="30">
      <c r="A18" s="54"/>
      <c r="B18" s="55"/>
      <c r="C18" s="56"/>
      <c r="D18" s="53"/>
      <c r="E18" s="52" t="s">
        <v>75</v>
      </c>
      <c r="F18" s="52">
        <f>F17*12/100</f>
        <v>20885.765376000003</v>
      </c>
    </row>
    <row r="19" spans="1:6">
      <c r="A19" s="54"/>
      <c r="B19" s="55"/>
      <c r="C19" s="56"/>
      <c r="D19" s="53"/>
      <c r="E19" s="52"/>
      <c r="F19" s="52">
        <f>F18+F17</f>
        <v>194933.81017600003</v>
      </c>
    </row>
    <row r="20" spans="1:6" ht="30">
      <c r="A20" s="54"/>
      <c r="B20" s="55"/>
      <c r="C20" s="56"/>
      <c r="D20" s="53"/>
      <c r="E20" s="52" t="s">
        <v>76</v>
      </c>
      <c r="F20" s="52">
        <f>F19*1/100</f>
        <v>1949.3381017600002</v>
      </c>
    </row>
    <row r="21" spans="1:6">
      <c r="A21" s="54"/>
      <c r="B21" s="55"/>
      <c r="C21" s="56"/>
      <c r="D21" s="53"/>
      <c r="E21" s="52" t="s">
        <v>30</v>
      </c>
      <c r="F21" s="52">
        <f>F20+F19</f>
        <v>196883.14827776002</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57"/>
    <col min="2" max="2" width="45.28515625" style="58" customWidth="1"/>
    <col min="3" max="3" width="9.28515625" style="50" customWidth="1"/>
    <col min="4" max="4" width="9.140625" style="59"/>
    <col min="5" max="5" width="9.7109375" style="50" bestFit="1" customWidth="1"/>
    <col min="6" max="6" width="16.42578125" style="60" customWidth="1"/>
    <col min="7" max="16384" width="9.140625" style="50"/>
  </cols>
  <sheetData>
    <row r="1" spans="1:6" ht="18.75">
      <c r="A1" s="72" t="s">
        <v>45</v>
      </c>
      <c r="B1" s="72"/>
      <c r="C1" s="72"/>
      <c r="D1" s="72"/>
      <c r="E1" s="72"/>
      <c r="F1" s="72"/>
    </row>
    <row r="2" spans="1:6" ht="18.75">
      <c r="A2" s="72" t="s">
        <v>46</v>
      </c>
      <c r="B2" s="72"/>
      <c r="C2" s="72"/>
      <c r="D2" s="72"/>
      <c r="E2" s="72"/>
      <c r="F2" s="72"/>
    </row>
    <row r="3" spans="1:6" ht="62.25" customHeight="1">
      <c r="A3" s="76" t="s">
        <v>78</v>
      </c>
      <c r="B3" s="76"/>
      <c r="C3" s="76"/>
      <c r="D3" s="76"/>
      <c r="E3" s="76"/>
      <c r="F3" s="76"/>
    </row>
    <row r="4" spans="1:6">
      <c r="A4" s="23" t="s">
        <v>47</v>
      </c>
      <c r="B4" s="23" t="s">
        <v>48</v>
      </c>
      <c r="C4" s="23" t="s">
        <v>49</v>
      </c>
      <c r="D4" s="23" t="s">
        <v>5</v>
      </c>
      <c r="E4" s="23" t="s">
        <v>50</v>
      </c>
      <c r="F4" s="23" t="s">
        <v>51</v>
      </c>
    </row>
    <row r="5" spans="1:6" ht="30">
      <c r="A5" s="51">
        <v>1</v>
      </c>
      <c r="B5" s="52" t="s">
        <v>52</v>
      </c>
      <c r="C5" s="52">
        <v>3</v>
      </c>
      <c r="D5" s="52" t="s">
        <v>9</v>
      </c>
      <c r="E5" s="52">
        <v>330.4</v>
      </c>
      <c r="F5" s="52">
        <f>C5*E5</f>
        <v>991.19999999999993</v>
      </c>
    </row>
    <row r="6" spans="1:6" ht="120">
      <c r="A6" s="51" t="s">
        <v>53</v>
      </c>
      <c r="B6" s="52" t="s">
        <v>54</v>
      </c>
      <c r="C6" s="52">
        <v>130.65</v>
      </c>
      <c r="D6" s="52" t="s">
        <v>55</v>
      </c>
      <c r="E6" s="52">
        <v>153.84</v>
      </c>
      <c r="F6" s="52">
        <f t="shared" ref="F6:F10" si="0">C6*E6</f>
        <v>20099.196</v>
      </c>
    </row>
    <row r="7" spans="1:6" ht="105">
      <c r="A7" s="52" t="s">
        <v>56</v>
      </c>
      <c r="B7" s="52" t="s">
        <v>57</v>
      </c>
      <c r="C7" s="52">
        <v>36.08</v>
      </c>
      <c r="D7" s="52" t="s">
        <v>55</v>
      </c>
      <c r="E7" s="52">
        <v>415.58</v>
      </c>
      <c r="F7" s="52">
        <f t="shared" si="0"/>
        <v>14994.126399999999</v>
      </c>
    </row>
    <row r="8" spans="1:6" ht="90">
      <c r="A8" s="52" t="s">
        <v>58</v>
      </c>
      <c r="B8" s="52" t="s">
        <v>59</v>
      </c>
      <c r="C8" s="52">
        <v>60.13</v>
      </c>
      <c r="D8" s="52" t="s">
        <v>55</v>
      </c>
      <c r="E8" s="52">
        <v>1438.96</v>
      </c>
      <c r="F8" s="52">
        <f t="shared" si="0"/>
        <v>86524.664799999999</v>
      </c>
    </row>
    <row r="9" spans="1:6" ht="135">
      <c r="A9" s="52" t="s">
        <v>60</v>
      </c>
      <c r="B9" s="52" t="s">
        <v>61</v>
      </c>
      <c r="C9" s="52">
        <v>60.45</v>
      </c>
      <c r="D9" s="52" t="s">
        <v>55</v>
      </c>
      <c r="E9" s="52">
        <v>4858.76</v>
      </c>
      <c r="F9" s="52">
        <f t="shared" si="0"/>
        <v>293712.04200000002</v>
      </c>
    </row>
    <row r="10" spans="1:6" ht="45">
      <c r="A10" s="52" t="s">
        <v>62</v>
      </c>
      <c r="B10" s="52" t="s">
        <v>63</v>
      </c>
      <c r="C10" s="52">
        <v>39</v>
      </c>
      <c r="D10" s="52" t="s">
        <v>18</v>
      </c>
      <c r="E10" s="52">
        <v>184.61</v>
      </c>
      <c r="F10" s="52">
        <f t="shared" si="0"/>
        <v>7199.7900000000009</v>
      </c>
    </row>
    <row r="11" spans="1:6">
      <c r="A11" s="53">
        <v>7</v>
      </c>
      <c r="B11" s="52" t="s">
        <v>64</v>
      </c>
      <c r="C11" s="52"/>
      <c r="D11" s="52"/>
      <c r="E11" s="52"/>
      <c r="F11" s="52"/>
    </row>
    <row r="12" spans="1:6">
      <c r="A12" s="54" t="s">
        <v>65</v>
      </c>
      <c r="B12" s="52" t="s">
        <v>66</v>
      </c>
      <c r="C12" s="52">
        <v>25.99</v>
      </c>
      <c r="D12" s="52" t="s">
        <v>55</v>
      </c>
      <c r="E12" s="52">
        <v>786.44</v>
      </c>
      <c r="F12" s="52">
        <f t="shared" ref="F12:F16" si="1">C12*E12</f>
        <v>20439.5756</v>
      </c>
    </row>
    <row r="13" spans="1:6">
      <c r="A13" s="54" t="s">
        <v>67</v>
      </c>
      <c r="B13" s="52" t="s">
        <v>68</v>
      </c>
      <c r="C13" s="52">
        <v>36.08</v>
      </c>
      <c r="D13" s="52" t="s">
        <v>55</v>
      </c>
      <c r="E13" s="52">
        <v>319.88</v>
      </c>
      <c r="F13" s="52">
        <f t="shared" si="1"/>
        <v>11541.270399999999</v>
      </c>
    </row>
    <row r="14" spans="1:6">
      <c r="A14" s="54" t="s">
        <v>69</v>
      </c>
      <c r="B14" s="52" t="s">
        <v>70</v>
      </c>
      <c r="C14" s="52">
        <v>51.99</v>
      </c>
      <c r="D14" s="52" t="s">
        <v>55</v>
      </c>
      <c r="E14" s="52">
        <v>436.52</v>
      </c>
      <c r="F14" s="52">
        <f>C14*E14</f>
        <v>22694.674800000001</v>
      </c>
    </row>
    <row r="15" spans="1:6">
      <c r="A15" s="54" t="s">
        <v>71</v>
      </c>
      <c r="B15" s="52" t="s">
        <v>72</v>
      </c>
      <c r="C15" s="52">
        <v>60.13</v>
      </c>
      <c r="D15" s="52" t="s">
        <v>55</v>
      </c>
      <c r="E15" s="52">
        <v>721.18</v>
      </c>
      <c r="F15" s="52">
        <f t="shared" si="1"/>
        <v>43364.553399999997</v>
      </c>
    </row>
    <row r="16" spans="1:6">
      <c r="A16" s="54" t="s">
        <v>73</v>
      </c>
      <c r="B16" s="52" t="s">
        <v>74</v>
      </c>
      <c r="C16" s="52">
        <v>130.49</v>
      </c>
      <c r="D16" s="52" t="s">
        <v>55</v>
      </c>
      <c r="E16" s="52">
        <v>177.1</v>
      </c>
      <c r="F16" s="52">
        <f t="shared" si="1"/>
        <v>23109.779000000002</v>
      </c>
    </row>
    <row r="17" spans="1:6">
      <c r="A17" s="52"/>
      <c r="B17" s="52"/>
      <c r="C17" s="52"/>
      <c r="D17" s="52"/>
      <c r="E17" s="52" t="s">
        <v>30</v>
      </c>
      <c r="F17" s="52">
        <f>SUM(F5:F16)</f>
        <v>544670.87239999988</v>
      </c>
    </row>
    <row r="18" spans="1:6" ht="30">
      <c r="A18" s="54"/>
      <c r="B18" s="55"/>
      <c r="C18" s="56"/>
      <c r="D18" s="53"/>
      <c r="E18" s="52" t="s">
        <v>75</v>
      </c>
      <c r="F18" s="52">
        <f>F17*12/100</f>
        <v>65360.504687999986</v>
      </c>
    </row>
    <row r="19" spans="1:6">
      <c r="A19" s="54"/>
      <c r="B19" s="55"/>
      <c r="C19" s="56"/>
      <c r="D19" s="53"/>
      <c r="E19" s="52"/>
      <c r="F19" s="52">
        <f>F18+F17</f>
        <v>610031.37708799983</v>
      </c>
    </row>
    <row r="20" spans="1:6" ht="30">
      <c r="A20" s="54"/>
      <c r="B20" s="55"/>
      <c r="C20" s="56"/>
      <c r="D20" s="53"/>
      <c r="E20" s="52" t="s">
        <v>76</v>
      </c>
      <c r="F20" s="52">
        <f>F19*1/100</f>
        <v>6100.3137708799986</v>
      </c>
    </row>
    <row r="21" spans="1:6">
      <c r="A21" s="54"/>
      <c r="B21" s="55"/>
      <c r="C21" s="56"/>
      <c r="D21" s="53"/>
      <c r="E21" s="52" t="s">
        <v>30</v>
      </c>
      <c r="F21" s="52">
        <f>F20+F19</f>
        <v>616131.69085887983</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57"/>
    <col min="2" max="2" width="45.28515625" style="58" customWidth="1"/>
    <col min="3" max="3" width="10.140625" style="50" customWidth="1"/>
    <col min="4" max="4" width="9.140625" style="59"/>
    <col min="5" max="5" width="9.7109375" style="50" bestFit="1" customWidth="1"/>
    <col min="6" max="6" width="16.42578125" style="60" customWidth="1"/>
    <col min="7" max="16384" width="9.140625" style="50"/>
  </cols>
  <sheetData>
    <row r="1" spans="1:6" ht="18.75">
      <c r="A1" s="77" t="s">
        <v>45</v>
      </c>
      <c r="B1" s="78"/>
      <c r="C1" s="78"/>
      <c r="D1" s="78"/>
      <c r="E1" s="78"/>
      <c r="F1" s="79"/>
    </row>
    <row r="2" spans="1:6" ht="18.75">
      <c r="A2" s="77" t="s">
        <v>46</v>
      </c>
      <c r="B2" s="78"/>
      <c r="C2" s="78"/>
      <c r="D2" s="78"/>
      <c r="E2" s="78"/>
      <c r="F2" s="79"/>
    </row>
    <row r="3" spans="1:6" ht="59.25" customHeight="1">
      <c r="A3" s="80" t="s">
        <v>87</v>
      </c>
      <c r="B3" s="81"/>
      <c r="C3" s="81"/>
      <c r="D3" s="81"/>
      <c r="E3" s="81"/>
      <c r="F3" s="82"/>
    </row>
    <row r="4" spans="1:6">
      <c r="A4" s="23" t="s">
        <v>47</v>
      </c>
      <c r="B4" s="23" t="s">
        <v>48</v>
      </c>
      <c r="C4" s="23" t="s">
        <v>49</v>
      </c>
      <c r="D4" s="23" t="s">
        <v>5</v>
      </c>
      <c r="E4" s="23" t="s">
        <v>50</v>
      </c>
      <c r="F4" s="23" t="s">
        <v>51</v>
      </c>
    </row>
    <row r="5" spans="1:6" ht="30">
      <c r="A5" s="53">
        <v>1</v>
      </c>
      <c r="B5" s="52" t="s">
        <v>52</v>
      </c>
      <c r="C5" s="23">
        <v>4</v>
      </c>
      <c r="D5" s="52" t="s">
        <v>9</v>
      </c>
      <c r="E5" s="52">
        <v>330.4</v>
      </c>
      <c r="F5" s="62">
        <f>C5*E5</f>
        <v>1321.6</v>
      </c>
    </row>
    <row r="6" spans="1:6" ht="120">
      <c r="A6" s="51" t="s">
        <v>53</v>
      </c>
      <c r="B6" s="52" t="s">
        <v>54</v>
      </c>
      <c r="C6" s="23">
        <v>12.14</v>
      </c>
      <c r="D6" s="53" t="s">
        <v>55</v>
      </c>
      <c r="E6" s="61">
        <v>153.84</v>
      </c>
      <c r="F6" s="62">
        <f>C6*E6</f>
        <v>1867.6176</v>
      </c>
    </row>
    <row r="7" spans="1:6" ht="105">
      <c r="A7" s="51" t="s">
        <v>56</v>
      </c>
      <c r="B7" s="52" t="s">
        <v>57</v>
      </c>
      <c r="C7" s="23">
        <v>4.53</v>
      </c>
      <c r="D7" s="52" t="s">
        <v>55</v>
      </c>
      <c r="E7" s="52">
        <v>415.58</v>
      </c>
      <c r="F7" s="62">
        <f t="shared" ref="F7:F16" si="0">C7*E7</f>
        <v>1882.5774000000001</v>
      </c>
    </row>
    <row r="8" spans="1:6" ht="90">
      <c r="A8" s="51" t="s">
        <v>58</v>
      </c>
      <c r="B8" s="52" t="s">
        <v>59</v>
      </c>
      <c r="C8" s="23">
        <v>7.61</v>
      </c>
      <c r="D8" s="52" t="s">
        <v>55</v>
      </c>
      <c r="E8" s="52">
        <v>1438.96</v>
      </c>
      <c r="F8" s="62">
        <f t="shared" si="0"/>
        <v>10950.4856</v>
      </c>
    </row>
    <row r="9" spans="1:6" ht="135">
      <c r="A9" s="52" t="s">
        <v>60</v>
      </c>
      <c r="B9" s="52" t="s">
        <v>61</v>
      </c>
      <c r="C9" s="23">
        <v>44.46</v>
      </c>
      <c r="D9" s="52" t="s">
        <v>55</v>
      </c>
      <c r="E9" s="52">
        <v>4858.76</v>
      </c>
      <c r="F9" s="62">
        <f t="shared" si="0"/>
        <v>216020.46960000001</v>
      </c>
    </row>
    <row r="10" spans="1:6" ht="45">
      <c r="A10" s="52" t="s">
        <v>62</v>
      </c>
      <c r="B10" s="52" t="s">
        <v>63</v>
      </c>
      <c r="C10" s="23">
        <v>30.67</v>
      </c>
      <c r="D10" s="52" t="s">
        <v>18</v>
      </c>
      <c r="E10" s="52">
        <v>184.61</v>
      </c>
      <c r="F10" s="62">
        <f>C10*E10</f>
        <v>5661.9887000000008</v>
      </c>
    </row>
    <row r="11" spans="1:6">
      <c r="A11" s="54">
        <v>7</v>
      </c>
      <c r="B11" s="55" t="s">
        <v>64</v>
      </c>
      <c r="C11" s="61"/>
      <c r="D11" s="53"/>
      <c r="E11" s="56"/>
      <c r="F11" s="61"/>
    </row>
    <row r="12" spans="1:6">
      <c r="A12" s="52" t="s">
        <v>65</v>
      </c>
      <c r="B12" s="52" t="s">
        <v>83</v>
      </c>
      <c r="C12" s="23">
        <v>4.53</v>
      </c>
      <c r="D12" s="52" t="s">
        <v>55</v>
      </c>
      <c r="E12" s="52">
        <v>790.67</v>
      </c>
      <c r="F12" s="62">
        <f t="shared" si="0"/>
        <v>3581.7350999999999</v>
      </c>
    </row>
    <row r="13" spans="1:6">
      <c r="A13" s="52" t="s">
        <v>67</v>
      </c>
      <c r="B13" s="52" t="s">
        <v>84</v>
      </c>
      <c r="C13" s="23">
        <v>19.12</v>
      </c>
      <c r="D13" s="52" t="s">
        <v>55</v>
      </c>
      <c r="E13" s="52">
        <v>437.55</v>
      </c>
      <c r="F13" s="62">
        <f t="shared" si="0"/>
        <v>8365.9560000000001</v>
      </c>
    </row>
    <row r="14" spans="1:6">
      <c r="A14" s="52" t="s">
        <v>69</v>
      </c>
      <c r="B14" s="52" t="s">
        <v>85</v>
      </c>
      <c r="C14" s="23">
        <v>7.61</v>
      </c>
      <c r="D14" s="52" t="s">
        <v>55</v>
      </c>
      <c r="E14" s="52">
        <v>712.09</v>
      </c>
      <c r="F14" s="62">
        <f t="shared" si="0"/>
        <v>5419.0049000000008</v>
      </c>
    </row>
    <row r="15" spans="1:6">
      <c r="A15" s="52" t="s">
        <v>71</v>
      </c>
      <c r="B15" s="52" t="s">
        <v>86</v>
      </c>
      <c r="C15" s="23">
        <v>38.24</v>
      </c>
      <c r="D15" s="52" t="s">
        <v>55</v>
      </c>
      <c r="E15" s="52">
        <v>393.4</v>
      </c>
      <c r="F15" s="62">
        <f t="shared" si="0"/>
        <v>15043.616</v>
      </c>
    </row>
    <row r="16" spans="1:6">
      <c r="A16" s="52" t="s">
        <v>73</v>
      </c>
      <c r="B16" s="52" t="s">
        <v>74</v>
      </c>
      <c r="C16" s="23">
        <v>12.14</v>
      </c>
      <c r="D16" s="52" t="s">
        <v>55</v>
      </c>
      <c r="E16" s="52">
        <v>177.1</v>
      </c>
      <c r="F16" s="62">
        <f t="shared" si="0"/>
        <v>2149.9940000000001</v>
      </c>
    </row>
    <row r="17" spans="1:6" ht="15.75">
      <c r="A17" s="54"/>
      <c r="B17" s="55"/>
      <c r="C17" s="56"/>
      <c r="D17" s="53"/>
      <c r="E17" s="56" t="s">
        <v>30</v>
      </c>
      <c r="F17" s="63">
        <f>SUM(F5:F16)</f>
        <v>272265.04489999998</v>
      </c>
    </row>
    <row r="18" spans="1:6" ht="30">
      <c r="A18" s="54"/>
      <c r="B18" s="55"/>
      <c r="C18" s="56"/>
      <c r="D18" s="53"/>
      <c r="E18" s="52" t="s">
        <v>75</v>
      </c>
      <c r="F18" s="52">
        <f>F17*12/100</f>
        <v>32671.805387999997</v>
      </c>
    </row>
    <row r="19" spans="1:6">
      <c r="A19" s="54"/>
      <c r="B19" s="55"/>
      <c r="C19" s="56"/>
      <c r="D19" s="53"/>
      <c r="E19" s="52"/>
      <c r="F19" s="52">
        <f>F18+F17</f>
        <v>304936.85028799996</v>
      </c>
    </row>
    <row r="20" spans="1:6" ht="30">
      <c r="A20" s="54"/>
      <c r="B20" s="55"/>
      <c r="C20" s="56"/>
      <c r="D20" s="53"/>
      <c r="E20" s="52" t="s">
        <v>76</v>
      </c>
      <c r="F20" s="52">
        <f>F19*1/100</f>
        <v>3049.3685028799996</v>
      </c>
    </row>
    <row r="21" spans="1:6">
      <c r="A21" s="54"/>
      <c r="B21" s="55"/>
      <c r="C21" s="56"/>
      <c r="D21" s="53"/>
      <c r="E21" s="52" t="s">
        <v>30</v>
      </c>
      <c r="F21" s="52">
        <f>F20+F19</f>
        <v>307986.21879087994</v>
      </c>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21"/>
  <sheetViews>
    <sheetView tabSelected="1" workbookViewId="0">
      <selection activeCell="A3" sqref="A3:F3"/>
    </sheetView>
  </sheetViews>
  <sheetFormatPr defaultRowHeight="15"/>
  <cols>
    <col min="1" max="1" width="9.140625" style="57"/>
    <col min="2" max="2" width="42.85546875" style="58" customWidth="1"/>
    <col min="3" max="3" width="9.140625" style="50"/>
    <col min="4" max="4" width="9.140625" style="59"/>
    <col min="5" max="5" width="9.7109375" style="50" bestFit="1" customWidth="1"/>
    <col min="6" max="6" width="16.42578125" style="60" customWidth="1"/>
    <col min="7" max="7" width="9.140625" style="50" hidden="1" customWidth="1"/>
    <col min="8" max="16384" width="9.140625" style="50"/>
  </cols>
  <sheetData>
    <row r="1" spans="1:7" ht="18.75">
      <c r="A1" s="72" t="s">
        <v>45</v>
      </c>
      <c r="B1" s="72"/>
      <c r="C1" s="72"/>
      <c r="D1" s="72"/>
      <c r="E1" s="72"/>
      <c r="F1" s="72"/>
    </row>
    <row r="2" spans="1:7" ht="18.75">
      <c r="A2" s="72" t="s">
        <v>46</v>
      </c>
      <c r="B2" s="72"/>
      <c r="C2" s="72"/>
      <c r="D2" s="72"/>
      <c r="E2" s="72"/>
      <c r="F2" s="72"/>
    </row>
    <row r="3" spans="1:7" ht="48" customHeight="1">
      <c r="A3" s="73" t="s">
        <v>92</v>
      </c>
      <c r="B3" s="74"/>
      <c r="C3" s="74"/>
      <c r="D3" s="74"/>
      <c r="E3" s="74"/>
      <c r="F3" s="75"/>
    </row>
    <row r="4" spans="1:7">
      <c r="A4" s="23" t="s">
        <v>47</v>
      </c>
      <c r="B4" s="23" t="s">
        <v>48</v>
      </c>
      <c r="C4" s="23" t="s">
        <v>49</v>
      </c>
      <c r="D4" s="23" t="s">
        <v>5</v>
      </c>
      <c r="E4" s="23" t="s">
        <v>50</v>
      </c>
      <c r="F4" s="23" t="s">
        <v>51</v>
      </c>
    </row>
    <row r="5" spans="1:7" ht="75">
      <c r="A5" s="51" t="s">
        <v>81</v>
      </c>
      <c r="B5" s="52" t="s">
        <v>80</v>
      </c>
      <c r="C5" s="61">
        <v>80.95</v>
      </c>
      <c r="D5" s="53" t="s">
        <v>55</v>
      </c>
      <c r="E5" s="61">
        <v>153.84</v>
      </c>
      <c r="F5" s="52">
        <f>C5*E5</f>
        <v>12453.348</v>
      </c>
      <c r="G5" s="50">
        <v>14704</v>
      </c>
    </row>
    <row r="6" spans="1:7" ht="105">
      <c r="A6" s="51" t="s">
        <v>88</v>
      </c>
      <c r="B6" s="52" t="s">
        <v>57</v>
      </c>
      <c r="C6" s="61">
        <v>24.78</v>
      </c>
      <c r="D6" s="53" t="s">
        <v>55</v>
      </c>
      <c r="E6" s="61">
        <v>415.58</v>
      </c>
      <c r="F6" s="52">
        <f t="shared" ref="F6:F16" si="0">C6*E6</f>
        <v>10298.072400000001</v>
      </c>
      <c r="G6" s="50">
        <v>10004</v>
      </c>
    </row>
    <row r="7" spans="1:7" ht="90">
      <c r="A7" s="51" t="s">
        <v>89</v>
      </c>
      <c r="B7" s="52" t="s">
        <v>59</v>
      </c>
      <c r="C7" s="61">
        <v>41.3</v>
      </c>
      <c r="D7" s="54" t="s">
        <v>55</v>
      </c>
      <c r="E7" s="61">
        <v>1336.28</v>
      </c>
      <c r="F7" s="52">
        <f t="shared" si="0"/>
        <v>55188.363999999994</v>
      </c>
      <c r="G7" s="50">
        <v>53613</v>
      </c>
    </row>
    <row r="8" spans="1:7" ht="150">
      <c r="A8" s="51" t="s">
        <v>82</v>
      </c>
      <c r="B8" s="52" t="s">
        <v>61</v>
      </c>
      <c r="C8" s="61">
        <v>49.56</v>
      </c>
      <c r="D8" s="54" t="s">
        <v>55</v>
      </c>
      <c r="E8" s="61">
        <v>4858.76</v>
      </c>
      <c r="F8" s="52">
        <f t="shared" si="0"/>
        <v>240800.14560000002</v>
      </c>
      <c r="G8" s="50">
        <v>986717</v>
      </c>
    </row>
    <row r="9" spans="1:7" ht="45">
      <c r="A9" s="51" t="s">
        <v>79</v>
      </c>
      <c r="B9" s="64" t="s">
        <v>63</v>
      </c>
      <c r="C9" s="61">
        <v>32.53</v>
      </c>
      <c r="D9" s="51" t="s">
        <v>18</v>
      </c>
      <c r="E9" s="61">
        <v>184.61</v>
      </c>
      <c r="F9" s="52">
        <f t="shared" si="0"/>
        <v>6005.3633000000009</v>
      </c>
      <c r="G9" s="50">
        <v>23161</v>
      </c>
    </row>
    <row r="10" spans="1:7" ht="90">
      <c r="A10" s="51" t="s">
        <v>90</v>
      </c>
      <c r="B10" s="64" t="s">
        <v>91</v>
      </c>
      <c r="C10" s="61">
        <v>130.11000000000001</v>
      </c>
      <c r="D10" s="51" t="s">
        <v>55</v>
      </c>
      <c r="E10" s="61">
        <v>877.72</v>
      </c>
      <c r="F10" s="52">
        <f t="shared" si="0"/>
        <v>114200.14920000001</v>
      </c>
      <c r="G10" s="50">
        <v>317100</v>
      </c>
    </row>
    <row r="11" spans="1:7">
      <c r="A11" s="54">
        <v>8</v>
      </c>
      <c r="B11" s="55" t="s">
        <v>64</v>
      </c>
      <c r="C11" s="61"/>
      <c r="D11" s="53"/>
      <c r="E11" s="56"/>
      <c r="F11" s="52"/>
    </row>
    <row r="12" spans="1:7">
      <c r="A12" s="54" t="s">
        <v>65</v>
      </c>
      <c r="B12" s="52" t="s">
        <v>84</v>
      </c>
      <c r="C12" s="61">
        <v>24.78</v>
      </c>
      <c r="D12" s="52" t="s">
        <v>55</v>
      </c>
      <c r="E12" s="52">
        <v>437.55</v>
      </c>
      <c r="F12" s="52">
        <f t="shared" si="0"/>
        <v>10842.489000000001</v>
      </c>
      <c r="G12" s="50">
        <v>10532</v>
      </c>
    </row>
    <row r="13" spans="1:7">
      <c r="A13" s="54" t="s">
        <v>67</v>
      </c>
      <c r="B13" s="52" t="s">
        <v>83</v>
      </c>
      <c r="C13" s="61">
        <v>21.28</v>
      </c>
      <c r="D13" s="52" t="s">
        <v>55</v>
      </c>
      <c r="E13" s="52">
        <v>790.67</v>
      </c>
      <c r="F13" s="52">
        <f t="shared" si="0"/>
        <v>16825.457600000002</v>
      </c>
      <c r="G13" s="50">
        <v>71983</v>
      </c>
    </row>
    <row r="14" spans="1:7">
      <c r="A14" s="54" t="s">
        <v>69</v>
      </c>
      <c r="B14" s="52" t="s">
        <v>85</v>
      </c>
      <c r="C14" s="61">
        <v>41.3</v>
      </c>
      <c r="D14" s="52" t="s">
        <v>55</v>
      </c>
      <c r="E14" s="52">
        <v>712.09</v>
      </c>
      <c r="F14" s="52">
        <f t="shared" si="0"/>
        <v>29409.316999999999</v>
      </c>
      <c r="G14" s="50">
        <v>35377</v>
      </c>
    </row>
    <row r="15" spans="1:7">
      <c r="A15" s="54" t="s">
        <v>71</v>
      </c>
      <c r="B15" s="52" t="s">
        <v>86</v>
      </c>
      <c r="C15" s="61">
        <v>42.57</v>
      </c>
      <c r="D15" s="52" t="s">
        <v>55</v>
      </c>
      <c r="E15" s="52">
        <v>393.4</v>
      </c>
      <c r="F15" s="52">
        <f t="shared" si="0"/>
        <v>16747.038</v>
      </c>
      <c r="G15" s="50">
        <v>68625</v>
      </c>
    </row>
    <row r="16" spans="1:7">
      <c r="A16" s="54" t="s">
        <v>73</v>
      </c>
      <c r="B16" s="52" t="s">
        <v>74</v>
      </c>
      <c r="C16" s="61">
        <v>80.95</v>
      </c>
      <c r="D16" s="52" t="s">
        <v>55</v>
      </c>
      <c r="E16" s="52">
        <v>177.1</v>
      </c>
      <c r="F16" s="52">
        <f t="shared" si="0"/>
        <v>14336.245000000001</v>
      </c>
      <c r="G16" s="50">
        <v>10983</v>
      </c>
    </row>
    <row r="17" spans="1:6">
      <c r="A17" s="54"/>
      <c r="B17" s="55"/>
      <c r="C17" s="56"/>
      <c r="D17" s="53"/>
      <c r="E17" s="56" t="s">
        <v>30</v>
      </c>
      <c r="F17" s="61">
        <f>SUM(F5:F16)</f>
        <v>527105.98910000012</v>
      </c>
    </row>
    <row r="18" spans="1:6" ht="30">
      <c r="A18" s="54"/>
      <c r="B18" s="55"/>
      <c r="C18" s="56"/>
      <c r="D18" s="53"/>
      <c r="E18" s="52" t="s">
        <v>75</v>
      </c>
      <c r="F18" s="52">
        <f>F17*12/100</f>
        <v>63252.718692000017</v>
      </c>
    </row>
    <row r="19" spans="1:6">
      <c r="A19" s="54"/>
      <c r="B19" s="55"/>
      <c r="C19" s="56"/>
      <c r="D19" s="53"/>
      <c r="E19" s="52"/>
      <c r="F19" s="52">
        <f>F18+F17</f>
        <v>590358.70779200015</v>
      </c>
    </row>
    <row r="20" spans="1:6" ht="30">
      <c r="A20" s="54"/>
      <c r="B20" s="55"/>
      <c r="C20" s="56"/>
      <c r="D20" s="53"/>
      <c r="E20" s="52" t="s">
        <v>76</v>
      </c>
      <c r="F20" s="52">
        <f>F19*1/100</f>
        <v>5903.5870779200013</v>
      </c>
    </row>
    <row r="21" spans="1:6">
      <c r="A21" s="54"/>
      <c r="B21" s="55"/>
      <c r="C21" s="56"/>
      <c r="D21" s="53"/>
      <c r="E21" s="52" t="s">
        <v>30</v>
      </c>
      <c r="F21" s="52">
        <f>F20+F19</f>
        <v>596262.29486992012</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Sheet-01</vt:lpstr>
      <vt:lpstr>Sheet-02</vt:lpstr>
      <vt:lpstr>Shee-03</vt:lpstr>
      <vt:lpstr>Sheet-04</vt:lpstr>
      <vt:lpstr>Sheet-05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2022-04-13T10:01:21Z</dcterms:created>
  <dcterms:modified xsi:type="dcterms:W3CDTF">2022-09-29T11:48:35Z</dcterms:modified>
</cp:coreProperties>
</file>